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Лист3" sheetId="1" r:id="rId1"/>
  </sheets>
  <definedNames>
    <definedName name="_xlnm.Print_Area" localSheetId="0">'Лист3'!$A$1:$P$123</definedName>
  </definedNames>
  <calcPr fullCalcOnLoad="1"/>
</workbook>
</file>

<file path=xl/sharedStrings.xml><?xml version="1.0" encoding="utf-8"?>
<sst xmlns="http://schemas.openxmlformats.org/spreadsheetml/2006/main" count="228" uniqueCount="133">
  <si>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</si>
  <si>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</si>
  <si>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</si>
  <si>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</si>
  <si>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</si>
  <si>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</si>
  <si>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</si>
  <si>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</si>
  <si>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</si>
  <si>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</si>
  <si>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</si>
  <si>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</si>
  <si>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</si>
  <si>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</si>
  <si>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</si>
  <si>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</si>
  <si>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</si>
  <si>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Итого по разделу 2:</t>
  </si>
  <si>
    <t>Раздел 1. Благоустройство территории города Сертолово</t>
  </si>
  <si>
    <t>"Благоустроенный город Сертолово"</t>
  </si>
  <si>
    <t>2017 г.</t>
  </si>
  <si>
    <t>2018 г.</t>
  </si>
  <si>
    <t>2019 г.</t>
  </si>
  <si>
    <t>2020 г.</t>
  </si>
  <si>
    <t>2021 г.</t>
  </si>
  <si>
    <t>1.2. Устройство декоративного ограждения, в том числе по адресам:</t>
  </si>
  <si>
    <t>КАПИТАЛЬНЫХ ВЛОЖЕНИЙ МУНИЦИПАЛЬНОЙ ПРОГРАММЫ МО СЕРТОЛОВО</t>
  </si>
  <si>
    <t>1.3. Устройство и содержание малых архитектурных форм и других элементов благоустройства, в том числе:</t>
  </si>
  <si>
    <t>Устройство въездного знака в город Сертолово (стелы)</t>
  </si>
  <si>
    <t>Устройство кованой арки в районе д. 3 по улице Молодцова</t>
  </si>
  <si>
    <t xml:space="preserve">Раздел 2. Устройство, ремонт и содержание элементов улично-дорожной сети и технических средств организации дорожного движения на территории города Сертолово   </t>
  </si>
  <si>
    <t>2.1.Устройство и содержание технических средств организации дорожного движения, в том числе:</t>
  </si>
  <si>
    <t>Устройство светофоров на автомобильной дороге ул.Ларина (4 ед.)</t>
  </si>
  <si>
    <t xml:space="preserve"> </t>
  </si>
  <si>
    <t xml:space="preserve">Раздел 6. Создание условий для массового отдыха жителей города Сертолово   </t>
  </si>
  <si>
    <t>6.1. Подготовка к празднику и оформление территории города на период проведения праздника - День Победы.</t>
  </si>
  <si>
    <t>Итого по разделу 6:</t>
  </si>
  <si>
    <t>Вертикальная баннерная система на опоры освещения Выборгского шоссе мкр. Сертолово-1.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</si>
  <si>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</si>
  <si>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</si>
  <si>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</si>
  <si>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</si>
  <si>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</si>
  <si>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</si>
  <si>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</si>
  <si>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</si>
  <si>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2.5. Капитальный ремонт автомобильных дорог и проездов города Сертолово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</si>
  <si>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</si>
  <si>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</si>
  <si>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</si>
  <si>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</si>
  <si>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</si>
  <si>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</si>
  <si>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ул. Ларина, д. 7, корп. 1</t>
  </si>
  <si>
    <t>ул. Молодежная, дд. 2, 3</t>
  </si>
  <si>
    <t>В.В. Василенко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</si>
  <si>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</si>
  <si>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</si>
  <si>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1.1. Комплектация дополнительным оборудованием детских и спортивных площадок</t>
  </si>
  <si>
    <t>ул.Кленовая, в районе д. 5, корпус 2; корпус 3, ул. Кленовая, в районе д.7, корпус 1</t>
  </si>
  <si>
    <t>ул. Кленовая, д. 7, корпус 1</t>
  </si>
  <si>
    <t>ул. Кленовая, д. 7, корпус 2</t>
  </si>
  <si>
    <t>ул. Кленовая, д. 5, корпус 1</t>
  </si>
  <si>
    <t>ул. Ветеранов, д. 1</t>
  </si>
  <si>
    <t>мкр. Черная Речка, д. 9</t>
  </si>
  <si>
    <t>мкр. Черная Речка, д. 20</t>
  </si>
  <si>
    <t>ул. Молодежная, дд. 4,5</t>
  </si>
  <si>
    <t>Устройство объекта внешнего благоустройства "Зона отдыха "Сертала" с элементами благоустройства территории, малыми архитектурными формами, фонарями, скамейками, спортивными и детскими площадками</t>
  </si>
  <si>
    <t>Разработка проекта объекта внешнего благоустройства</t>
  </si>
  <si>
    <t>2022 г.</t>
  </si>
  <si>
    <t>8.1. Благоустройство общественных территорий</t>
  </si>
  <si>
    <t>Итого по разделу 8:</t>
  </si>
  <si>
    <t>Раздел 8. Формирование комфортной городской среды</t>
  </si>
  <si>
    <t>Устройство детской площадки в р-не д. 11, корп. 2 по ул. Заречная в г. Сертолово</t>
  </si>
  <si>
    <t>Устройство объекта внешнего благоустройства "Аллея сказок"</t>
  </si>
  <si>
    <t>Устройство объекта внешнего благоустройства "Сквер у глобуса"</t>
  </si>
  <si>
    <t>Устройство объекта внешнего благоустройства "Школьный сквер"</t>
  </si>
  <si>
    <t>ул. Заречная, д. 9</t>
  </si>
  <si>
    <t>ул. Заречная, дд. 9, 9, корп.2</t>
  </si>
  <si>
    <t>ул. Молодцова, д. 7, корп. 1</t>
  </si>
  <si>
    <t>мкр. Черная Речка, дд. 1, 3</t>
  </si>
  <si>
    <t>1.5. 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</si>
  <si>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1.6.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</si>
  <si>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1.7. Формирование и обустройство объекта внешнего благоустройства «Аллея молодоженов»</t>
  </si>
  <si>
    <t>1.8. Формирование и обустройство объекта внешнего благоустройства «Городская площадь»</t>
  </si>
  <si>
    <t>1.4. Устройство и содержание детских и спортивных площадок и других объектов благоустройства</t>
  </si>
  <si>
    <t>Устройство дорожных знаков на автомобильных дорогах у домов на ул. Ларина, д. 12, ул. Молодцова, д. 5, ул. Центральная, дд. 1 корп.1, 5, 6 корп.1, 6 корп.2, ул. Молодцова, д. 10</t>
  </si>
  <si>
    <t>ул. Дмитрия Кожемякина, д. 11, корп. 1</t>
  </si>
  <si>
    <t>ул. Ветеранов, д. 7</t>
  </si>
  <si>
    <t xml:space="preserve">Устройство светофоров на автомобильных дорогах ул. Дмитрия Кожемякина (в районе д. 9, 2 ед.), ул. Молодцова (в районе д. 18, 2 ед.), ул. Ветеранов (в районе д. 7, 2 ед.) </t>
  </si>
  <si>
    <t>Устройство дорожных знаков на автомобильных дорогах ул. Молодцова, Дмитрия Кожемякина, Центральная, Ларина, Ветеранов, Кленовая</t>
  </si>
  <si>
    <t>Устройство искуственных дорожных неровностей на автомобильных дорогах ул. Молодцова, Дмитрия Кожемякина, Центральная, Ларина, Ветеранов, Кленовая</t>
  </si>
  <si>
    <t>Устройство детской спортивной площадки в районе д. 18 мкр. Черная Речка</t>
  </si>
  <si>
    <t>Капитальный ремонт автомобильной дороги ул. Центральная</t>
  </si>
  <si>
    <t>2017 -2019 гг.</t>
  </si>
  <si>
    <t>Устройство объекта внешнего благоустройства "Сквер "Парад планет"</t>
  </si>
  <si>
    <t>2023 г.</t>
  </si>
  <si>
    <t>2024 г.</t>
  </si>
  <si>
    <t xml:space="preserve">Приложение №1
к Программе
</t>
  </si>
  <si>
    <t>Приложение №1
к Программе</t>
  </si>
  <si>
    <t xml:space="preserve">
Заместитель главы администрации 
по жилищно-коммунальному хозяйству</t>
  </si>
  <si>
    <t>Руководитель программы</t>
  </si>
  <si>
    <t>Устройство объекта "Спортивная площадка для сдачи норм ГТО и воркаута"</t>
  </si>
  <si>
    <t>Устройство объекта "Детская площадка в районе д.6 корп.2 по ул. Молодцова"</t>
  </si>
  <si>
    <t>мкр. Черная Речка, д. 15</t>
  </si>
  <si>
    <t>ул. Центральная, д. 2</t>
  </si>
  <si>
    <t>ул. Школьная, д. 5</t>
  </si>
  <si>
    <t>ул. Пограничная, д. 11</t>
  </si>
  <si>
    <t>ул. Молодежная, д. 3</t>
  </si>
  <si>
    <t>мкр. Черная Речка, д. 21</t>
  </si>
  <si>
    <t>ул. Ларина, д. 1</t>
  </si>
  <si>
    <t>ул. Молодцова, д. 6</t>
  </si>
  <si>
    <t>мкр. Черная Речка, д.72</t>
  </si>
  <si>
    <t xml:space="preserve">ул. Молодцова, д. 15, корп. 1, д. 15, корп. 2        </t>
  </si>
  <si>
    <t>ул. Заречная, д. 11, корп.2</t>
  </si>
  <si>
    <t>ул. Центральная, д.8, корп.2</t>
  </si>
  <si>
    <t>ул. Молодцова, д.15, корп.2</t>
  </si>
  <si>
    <t>ул. Ларина, д.7, корп.1</t>
  </si>
  <si>
    <t>ул. Ветеранов, д.3</t>
  </si>
  <si>
    <t>1.11. Обустройство и содержание общественных территорий и пешеходных зон города Сертолово</t>
  </si>
  <si>
    <t>Устройство фундамента под монумент Герою РФ Дмитрию Кожемякину</t>
  </si>
  <si>
    <t>мкр. Черная Речка, д.12</t>
  </si>
  <si>
    <t>ул. Заречная, д.17</t>
  </si>
  <si>
    <t>ул. Молодцова, д. 5</t>
  </si>
  <si>
    <t>ул. Кленовая, д. 7, корп. 1</t>
  </si>
  <si>
    <t>ул. Молодежая, д.7, ул. Ларина, д.1, Выборгское шоссе, дд.2,6, ул. Молодцова, д.15, ул. Березовая, д.14, ул. Ларина, дд.2,4</t>
  </si>
  <si>
    <t>Создание объекта внешнего благоустройства "Пешеходная зона "Философия красок"</t>
  </si>
  <si>
    <t>Создание объекта внешнего благоустройства "Пешеходная зона "Пушкинская аллея"</t>
  </si>
  <si>
    <t>Создание объекта внешнего благоустройства "Зона отдыха "На неведомых дорожках"</t>
  </si>
  <si>
    <t>Создание объекта "Многофункциональная спортивная площадка в районе д.6 и д.7 по ул. Молодежная"</t>
  </si>
  <si>
    <t>ул. Заречная, д.1</t>
  </si>
  <si>
    <t>ул. Центральная, д.2, ул. Дмитрия Кожемякина, д.11, ул. Школьная, дд.1,3, ул. Парковая, д.1, ул. Молодцова, д.9, ул. Сосновая, д.1</t>
  </si>
  <si>
    <t>ПРИЛОЖЕНИЕ №2
к постановлению администрации
МО Сертолово
от "27" марта 2020 г. № 271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</si>
</sst>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6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88" fontId="7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193" fontId="9" fillId="35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7" fillId="3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88" fontId="1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88" fontId="9" fillId="37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188" fontId="9" fillId="37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188" fontId="9" fillId="35" borderId="13" xfId="0" applyNumberFormat="1" applyFont="1" applyFill="1" applyBorder="1" applyAlignment="1">
      <alignment horizontal="center" vertical="center"/>
    </xf>
    <xf numFmtId="188" fontId="9" fillId="35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15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view="pageBreakPreview" zoomScaleSheetLayoutView="100" zoomScalePageLayoutView="0" workbookViewId="0" topLeftCell="A5">
      <selection activeCell="K9" sqref="K9"/>
    </sheetView>
  </sheetViews>
  <sheetFormatPr defaultColWidth="11.421875" defaultRowHeight="12.75"/>
  <cols>
    <col min="1" max="1" width="4.7109375" style="1" customWidth="1"/>
    <col min="2" max="2" width="37.421875" style="1" customWidth="1"/>
    <col min="3" max="3" width="12.28125" style="1" customWidth="1"/>
    <col min="4" max="4" width="10.28125" style="1" customWidth="1"/>
    <col min="5" max="5" width="7.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10.421875" style="1" customWidth="1"/>
    <col min="11" max="11" width="8.8515625" style="1" customWidth="1"/>
    <col min="12" max="12" width="8.140625" style="1" customWidth="1"/>
    <col min="13" max="13" width="7.57421875" style="1" customWidth="1"/>
    <col min="14" max="14" width="8.00390625" style="49" customWidth="1"/>
    <col min="15" max="15" width="6.8515625" style="1" customWidth="1"/>
    <col min="16" max="16" width="6.421875" style="1" customWidth="1"/>
    <col min="17" max="16384" width="11.421875" style="1" customWidth="1"/>
  </cols>
  <sheetData>
    <row r="1" spans="8:16" ht="15.75" hidden="1">
      <c r="H1" s="118" t="s">
        <v>16</v>
      </c>
      <c r="I1" s="118"/>
      <c r="J1" s="118"/>
      <c r="K1" s="118"/>
      <c r="L1" s="118"/>
      <c r="M1" s="118"/>
      <c r="N1" s="118"/>
      <c r="O1" s="136" t="s">
        <v>98</v>
      </c>
      <c r="P1" s="137"/>
    </row>
    <row r="2" spans="8:16" ht="15.75" hidden="1">
      <c r="H2" s="118" t="s">
        <v>15</v>
      </c>
      <c r="I2" s="118"/>
      <c r="J2" s="118"/>
      <c r="K2" s="118"/>
      <c r="L2" s="118"/>
      <c r="M2" s="118"/>
      <c r="N2" s="118"/>
      <c r="O2" s="137"/>
      <c r="P2" s="137"/>
    </row>
    <row r="3" spans="8:14" ht="15.75" hidden="1">
      <c r="H3" s="118" t="s">
        <v>14</v>
      </c>
      <c r="I3" s="118"/>
      <c r="J3" s="118"/>
      <c r="K3" s="118"/>
      <c r="L3" s="118"/>
      <c r="M3" s="118"/>
      <c r="N3" s="118"/>
    </row>
    <row r="4" spans="8:14" ht="15.75" hidden="1">
      <c r="H4" s="118" t="s">
        <v>57</v>
      </c>
      <c r="I4" s="119"/>
      <c r="J4" s="119"/>
      <c r="K4" s="119"/>
      <c r="L4" s="119"/>
      <c r="M4" s="119"/>
      <c r="N4" s="119"/>
    </row>
    <row r="5" spans="8:16" ht="15.75">
      <c r="H5" s="93"/>
      <c r="I5" s="94"/>
      <c r="J5" s="94"/>
      <c r="K5" s="147" t="s">
        <v>132</v>
      </c>
      <c r="L5" s="148"/>
      <c r="M5" s="148"/>
      <c r="N5" s="148"/>
      <c r="O5" s="148"/>
      <c r="P5" s="148"/>
    </row>
    <row r="6" spans="8:16" ht="15.75">
      <c r="H6" s="93"/>
      <c r="I6" s="94"/>
      <c r="J6" s="94"/>
      <c r="K6" s="148"/>
      <c r="L6" s="148"/>
      <c r="M6" s="148"/>
      <c r="N6" s="148"/>
      <c r="O6" s="148"/>
      <c r="P6" s="148"/>
    </row>
    <row r="7" spans="8:16" ht="15.75">
      <c r="H7" s="93"/>
      <c r="I7" s="94"/>
      <c r="J7" s="94"/>
      <c r="K7" s="148"/>
      <c r="L7" s="148"/>
      <c r="M7" s="148"/>
      <c r="N7" s="148"/>
      <c r="O7" s="148"/>
      <c r="P7" s="148"/>
    </row>
    <row r="8" spans="8:16" ht="15.75">
      <c r="H8" s="93"/>
      <c r="I8" s="94"/>
      <c r="J8" s="94"/>
      <c r="K8" s="148"/>
      <c r="L8" s="148"/>
      <c r="M8" s="148"/>
      <c r="N8" s="148"/>
      <c r="O8" s="148"/>
      <c r="P8" s="148"/>
    </row>
    <row r="9" spans="8:14" ht="15.75">
      <c r="H9" s="93"/>
      <c r="I9" s="94"/>
      <c r="J9" s="94"/>
      <c r="K9" s="94"/>
      <c r="L9" s="94"/>
      <c r="M9" s="94"/>
      <c r="N9" s="94"/>
    </row>
    <row r="10" spans="1:16" ht="18" customHeight="1">
      <c r="A10" s="2"/>
      <c r="B10" s="2"/>
      <c r="C10" s="2"/>
      <c r="D10" s="2"/>
      <c r="E10" s="2"/>
      <c r="F10" s="2"/>
      <c r="G10" s="2"/>
      <c r="H10" s="66"/>
      <c r="I10" s="66"/>
      <c r="J10" s="66"/>
      <c r="K10" s="66"/>
      <c r="L10" s="66"/>
      <c r="M10" s="95" t="s">
        <v>99</v>
      </c>
      <c r="N10" s="95"/>
      <c r="O10" s="95"/>
      <c r="P10" s="95"/>
    </row>
    <row r="11" spans="1:16" ht="15.75">
      <c r="A11" s="2"/>
      <c r="B11" s="2"/>
      <c r="C11" s="2"/>
      <c r="D11" s="2"/>
      <c r="E11" s="2"/>
      <c r="F11" s="2"/>
      <c r="G11" s="2"/>
      <c r="H11" s="66"/>
      <c r="I11" s="66"/>
      <c r="J11" s="66"/>
      <c r="K11" s="66"/>
      <c r="L11" s="66"/>
      <c r="M11" s="95"/>
      <c r="N11" s="95"/>
      <c r="O11" s="95"/>
      <c r="P11" s="95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s="5" customFormat="1" ht="18.75">
      <c r="A13" s="4"/>
      <c r="B13" s="102" t="s">
        <v>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8" s="5" customFormat="1" ht="18.75">
      <c r="A14" s="4"/>
      <c r="B14" s="102" t="s">
        <v>26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R14" s="2"/>
    </row>
    <row r="15" spans="1:18" s="2" customFormat="1" ht="18.75">
      <c r="A15" s="4"/>
      <c r="B15" s="102" t="s">
        <v>19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R15" s="1"/>
    </row>
    <row r="16" spans="1:14" s="2" customFormat="1" ht="15.75" customHeight="1" hidden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2" customFormat="1" ht="8.25" customHeight="1" hidden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5.75" customHeight="1">
      <c r="A18" s="113" t="s">
        <v>6</v>
      </c>
      <c r="B18" s="120"/>
      <c r="C18" s="113" t="s">
        <v>7</v>
      </c>
      <c r="D18" s="113" t="s">
        <v>8</v>
      </c>
      <c r="E18" s="113" t="s">
        <v>1</v>
      </c>
      <c r="F18" s="113" t="s">
        <v>9</v>
      </c>
      <c r="G18" s="113"/>
      <c r="H18" s="113" t="s">
        <v>4</v>
      </c>
      <c r="I18" s="113"/>
      <c r="J18" s="113"/>
      <c r="K18" s="113"/>
      <c r="L18" s="113"/>
      <c r="M18" s="113"/>
      <c r="N18" s="113"/>
      <c r="O18" s="113"/>
      <c r="P18" s="113"/>
      <c r="Q18" s="9"/>
    </row>
    <row r="19" spans="1:17" ht="30.75" customHeight="1">
      <c r="A19" s="120"/>
      <c r="B19" s="120"/>
      <c r="C19" s="114"/>
      <c r="D19" s="114"/>
      <c r="E19" s="114"/>
      <c r="F19" s="113"/>
      <c r="G19" s="113"/>
      <c r="H19" s="113" t="s">
        <v>2</v>
      </c>
      <c r="I19" s="113" t="s">
        <v>3</v>
      </c>
      <c r="J19" s="113"/>
      <c r="K19" s="113"/>
      <c r="L19" s="113"/>
      <c r="M19" s="113"/>
      <c r="N19" s="113"/>
      <c r="O19" s="113"/>
      <c r="P19" s="113"/>
      <c r="Q19" s="9"/>
    </row>
    <row r="20" spans="1:17" ht="65.25" customHeight="1">
      <c r="A20" s="120"/>
      <c r="B20" s="120"/>
      <c r="C20" s="114"/>
      <c r="D20" s="114"/>
      <c r="E20" s="114"/>
      <c r="F20" s="8" t="s">
        <v>11</v>
      </c>
      <c r="G20" s="8" t="s">
        <v>12</v>
      </c>
      <c r="H20" s="113"/>
      <c r="I20" s="85" t="s">
        <v>20</v>
      </c>
      <c r="J20" s="8" t="s">
        <v>21</v>
      </c>
      <c r="K20" s="8" t="s">
        <v>22</v>
      </c>
      <c r="L20" s="85" t="s">
        <v>23</v>
      </c>
      <c r="M20" s="8" t="s">
        <v>24</v>
      </c>
      <c r="N20" s="86" t="s">
        <v>69</v>
      </c>
      <c r="O20" s="65" t="s">
        <v>96</v>
      </c>
      <c r="P20" s="65" t="s">
        <v>97</v>
      </c>
      <c r="Q20" s="9"/>
    </row>
    <row r="21" spans="1:17" ht="15" customHeight="1">
      <c r="A21" s="108">
        <v>1</v>
      </c>
      <c r="B21" s="108"/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1">
        <v>13</v>
      </c>
      <c r="O21" s="65">
        <v>14</v>
      </c>
      <c r="P21" s="65">
        <v>15</v>
      </c>
      <c r="Q21" s="9"/>
    </row>
    <row r="22" spans="1:17" ht="30.75" customHeight="1">
      <c r="A22" s="139" t="s">
        <v>18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9"/>
    </row>
    <row r="23" spans="1:17" ht="42.75" customHeight="1">
      <c r="A23" s="111" t="s">
        <v>58</v>
      </c>
      <c r="B23" s="112"/>
      <c r="C23" s="14" t="s">
        <v>20</v>
      </c>
      <c r="D23" s="12"/>
      <c r="E23" s="115" t="s">
        <v>5</v>
      </c>
      <c r="F23" s="10"/>
      <c r="G23" s="13">
        <f>G24+G25+G26+G28+G29+G27</f>
        <v>3741.1</v>
      </c>
      <c r="H23" s="13">
        <f>H24+H25+H26+H28+H29+H27</f>
        <v>3741.1</v>
      </c>
      <c r="I23" s="13">
        <f>I24</f>
        <v>1154.2</v>
      </c>
      <c r="J23" s="13">
        <v>300</v>
      </c>
      <c r="K23" s="13">
        <f>K26</f>
        <v>280</v>
      </c>
      <c r="L23" s="13">
        <f>L27</f>
        <v>700</v>
      </c>
      <c r="M23" s="13">
        <f>M28</f>
        <v>639.4</v>
      </c>
      <c r="N23" s="13">
        <f>N29</f>
        <v>667.5</v>
      </c>
      <c r="O23" s="74">
        <v>0</v>
      </c>
      <c r="P23" s="74">
        <v>0</v>
      </c>
      <c r="Q23" s="9"/>
    </row>
    <row r="24" spans="1:17" ht="27.75" customHeight="1">
      <c r="A24" s="100" t="s">
        <v>59</v>
      </c>
      <c r="B24" s="101"/>
      <c r="C24" s="14" t="s">
        <v>20</v>
      </c>
      <c r="D24" s="12"/>
      <c r="E24" s="116"/>
      <c r="F24" s="10"/>
      <c r="G24" s="15">
        <f>H24</f>
        <v>1154.2</v>
      </c>
      <c r="H24" s="15">
        <f>I24+J24+K24+L24+N24</f>
        <v>1154.2</v>
      </c>
      <c r="I24" s="15">
        <v>1154.2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75">
        <v>0</v>
      </c>
      <c r="P24" s="75">
        <v>0</v>
      </c>
      <c r="Q24" s="9"/>
    </row>
    <row r="25" spans="1:17" ht="28.5" customHeight="1">
      <c r="A25" s="100" t="s">
        <v>50</v>
      </c>
      <c r="B25" s="101"/>
      <c r="C25" s="14" t="s">
        <v>21</v>
      </c>
      <c r="D25" s="12"/>
      <c r="E25" s="116"/>
      <c r="F25" s="10"/>
      <c r="G25" s="15">
        <v>300</v>
      </c>
      <c r="H25" s="15">
        <v>300</v>
      </c>
      <c r="I25" s="15">
        <v>0</v>
      </c>
      <c r="J25" s="15">
        <v>300</v>
      </c>
      <c r="K25" s="15">
        <v>0</v>
      </c>
      <c r="L25" s="15">
        <v>0</v>
      </c>
      <c r="M25" s="15">
        <v>0</v>
      </c>
      <c r="N25" s="15">
        <v>0</v>
      </c>
      <c r="O25" s="75">
        <v>0</v>
      </c>
      <c r="P25" s="75">
        <v>0</v>
      </c>
      <c r="Q25" s="9"/>
    </row>
    <row r="26" spans="1:17" ht="28.5" customHeight="1">
      <c r="A26" s="100" t="s">
        <v>87</v>
      </c>
      <c r="B26" s="101"/>
      <c r="C26" s="14" t="s">
        <v>22</v>
      </c>
      <c r="D26" s="12"/>
      <c r="E26" s="116"/>
      <c r="F26" s="10"/>
      <c r="G26" s="15">
        <f aca="true" t="shared" si="0" ref="G26:G31">H26</f>
        <v>280</v>
      </c>
      <c r="H26" s="15">
        <f>SUM(I26:K26)</f>
        <v>280</v>
      </c>
      <c r="I26" s="15">
        <v>0</v>
      </c>
      <c r="J26" s="15">
        <v>0</v>
      </c>
      <c r="K26" s="15">
        <v>280</v>
      </c>
      <c r="L26" s="15">
        <v>0</v>
      </c>
      <c r="M26" s="15">
        <v>0</v>
      </c>
      <c r="N26" s="15">
        <v>0</v>
      </c>
      <c r="O26" s="75">
        <v>0</v>
      </c>
      <c r="P26" s="75">
        <v>0</v>
      </c>
      <c r="Q26" s="9"/>
    </row>
    <row r="27" spans="1:17" ht="28.5" customHeight="1">
      <c r="A27" s="100" t="s">
        <v>130</v>
      </c>
      <c r="B27" s="101"/>
      <c r="C27" s="14" t="s">
        <v>23</v>
      </c>
      <c r="D27" s="12"/>
      <c r="E27" s="116"/>
      <c r="F27" s="10"/>
      <c r="G27" s="15">
        <f t="shared" si="0"/>
        <v>700</v>
      </c>
      <c r="H27" s="15">
        <f>SUM(I27:P27)</f>
        <v>700</v>
      </c>
      <c r="I27" s="15">
        <v>0</v>
      </c>
      <c r="J27" s="15">
        <v>0</v>
      </c>
      <c r="K27" s="15">
        <v>0</v>
      </c>
      <c r="L27" s="15">
        <v>700</v>
      </c>
      <c r="M27" s="15">
        <v>0</v>
      </c>
      <c r="N27" s="15">
        <v>0</v>
      </c>
      <c r="O27" s="75">
        <v>0</v>
      </c>
      <c r="P27" s="75">
        <v>0</v>
      </c>
      <c r="Q27" s="9"/>
    </row>
    <row r="28" spans="1:17" ht="40.5" customHeight="1">
      <c r="A28" s="100" t="s">
        <v>125</v>
      </c>
      <c r="B28" s="101"/>
      <c r="C28" s="14" t="s">
        <v>24</v>
      </c>
      <c r="D28" s="12"/>
      <c r="E28" s="116"/>
      <c r="F28" s="10"/>
      <c r="G28" s="15">
        <f t="shared" si="0"/>
        <v>639.4</v>
      </c>
      <c r="H28" s="15">
        <f>SUM(I28:P28)</f>
        <v>639.4</v>
      </c>
      <c r="I28" s="15">
        <v>0</v>
      </c>
      <c r="J28" s="15">
        <v>0</v>
      </c>
      <c r="K28" s="15">
        <v>0</v>
      </c>
      <c r="L28" s="15">
        <v>0</v>
      </c>
      <c r="M28" s="15">
        <v>639.4</v>
      </c>
      <c r="N28" s="15">
        <v>0</v>
      </c>
      <c r="O28" s="75">
        <v>0</v>
      </c>
      <c r="P28" s="75">
        <v>0</v>
      </c>
      <c r="Q28" s="9"/>
    </row>
    <row r="29" spans="1:17" ht="36.75" customHeight="1">
      <c r="A29" s="100" t="s">
        <v>131</v>
      </c>
      <c r="B29" s="101"/>
      <c r="C29" s="14" t="s">
        <v>69</v>
      </c>
      <c r="D29" s="12"/>
      <c r="E29" s="117"/>
      <c r="F29" s="10"/>
      <c r="G29" s="15">
        <f t="shared" si="0"/>
        <v>667.5</v>
      </c>
      <c r="H29" s="15">
        <f>SUM(I29:P29)</f>
        <v>667.5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667.5</v>
      </c>
      <c r="O29" s="75">
        <v>0</v>
      </c>
      <c r="P29" s="75">
        <v>0</v>
      </c>
      <c r="Q29" s="9"/>
    </row>
    <row r="30" spans="1:17" ht="27" customHeight="1">
      <c r="A30" s="109" t="s">
        <v>25</v>
      </c>
      <c r="B30" s="110"/>
      <c r="C30" s="79"/>
      <c r="D30" s="79"/>
      <c r="E30" s="149" t="s">
        <v>5</v>
      </c>
      <c r="F30" s="79"/>
      <c r="G30" s="13">
        <f t="shared" si="0"/>
        <v>3772.4</v>
      </c>
      <c r="H30" s="13">
        <f>I30+J30+K30+L30+M30+N30+O30+P30</f>
        <v>3772.4</v>
      </c>
      <c r="I30" s="13">
        <f>SUM(I31:I37)</f>
        <v>623.1</v>
      </c>
      <c r="J30" s="13">
        <f>SUM(J31:J43)</f>
        <v>415.9</v>
      </c>
      <c r="K30" s="13">
        <f>SUM(K31:K59)</f>
        <v>1767.6000000000001</v>
      </c>
      <c r="L30" s="13">
        <f>SUM(L31:L61)</f>
        <v>100</v>
      </c>
      <c r="M30" s="13">
        <f>SUM(M31:M65)</f>
        <v>425.70000000000005</v>
      </c>
      <c r="N30" s="13">
        <f>SUM(N31:N65)</f>
        <v>440.1</v>
      </c>
      <c r="O30" s="13">
        <f>SUM(O31:O65)</f>
        <v>0</v>
      </c>
      <c r="P30" s="13">
        <f>SUM(P31:P65)</f>
        <v>0</v>
      </c>
      <c r="Q30" s="9"/>
    </row>
    <row r="31" spans="1:17" ht="17.25" customHeight="1">
      <c r="A31" s="103" t="s">
        <v>60</v>
      </c>
      <c r="B31" s="104"/>
      <c r="C31" s="80" t="s">
        <v>20</v>
      </c>
      <c r="D31" s="79"/>
      <c r="E31" s="150"/>
      <c r="F31" s="79"/>
      <c r="G31" s="78">
        <f t="shared" si="0"/>
        <v>69.2</v>
      </c>
      <c r="H31" s="78">
        <f>I31</f>
        <v>69.2</v>
      </c>
      <c r="I31" s="78">
        <v>69.2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5">
        <v>0</v>
      </c>
      <c r="P31" s="75">
        <v>0</v>
      </c>
      <c r="Q31" s="9"/>
    </row>
    <row r="32" spans="1:17" ht="16.5" customHeight="1">
      <c r="A32" s="105" t="s">
        <v>61</v>
      </c>
      <c r="B32" s="105"/>
      <c r="C32" s="80" t="s">
        <v>20</v>
      </c>
      <c r="D32" s="81"/>
      <c r="E32" s="150"/>
      <c r="F32" s="82"/>
      <c r="G32" s="78">
        <f aca="true" t="shared" si="1" ref="G32:H37">H32</f>
        <v>64.6</v>
      </c>
      <c r="H32" s="78">
        <f t="shared" si="1"/>
        <v>64.6</v>
      </c>
      <c r="I32" s="83">
        <v>64.6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5">
        <v>0</v>
      </c>
      <c r="P32" s="75">
        <v>0</v>
      </c>
      <c r="Q32" s="9"/>
    </row>
    <row r="33" spans="1:17" ht="17.25" customHeight="1">
      <c r="A33" s="105" t="s">
        <v>62</v>
      </c>
      <c r="B33" s="105"/>
      <c r="C33" s="80" t="s">
        <v>20</v>
      </c>
      <c r="D33" s="81"/>
      <c r="E33" s="150"/>
      <c r="F33" s="82"/>
      <c r="G33" s="78">
        <f t="shared" si="1"/>
        <v>103.9</v>
      </c>
      <c r="H33" s="78">
        <f t="shared" si="1"/>
        <v>103.9</v>
      </c>
      <c r="I33" s="83">
        <v>103.9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5">
        <v>0</v>
      </c>
      <c r="P33" s="75">
        <v>0</v>
      </c>
      <c r="Q33" s="9"/>
    </row>
    <row r="34" spans="1:17" ht="15.75" customHeight="1">
      <c r="A34" s="105" t="s">
        <v>63</v>
      </c>
      <c r="B34" s="105"/>
      <c r="C34" s="80" t="s">
        <v>20</v>
      </c>
      <c r="D34" s="81"/>
      <c r="E34" s="150"/>
      <c r="F34" s="82"/>
      <c r="G34" s="78">
        <f t="shared" si="1"/>
        <v>115.4</v>
      </c>
      <c r="H34" s="78">
        <f t="shared" si="1"/>
        <v>115.4</v>
      </c>
      <c r="I34" s="83">
        <v>115.4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5">
        <v>0</v>
      </c>
      <c r="P34" s="75">
        <v>0</v>
      </c>
      <c r="Q34" s="9"/>
    </row>
    <row r="35" spans="1:17" ht="15.75" customHeight="1">
      <c r="A35" s="106" t="s">
        <v>64</v>
      </c>
      <c r="B35" s="107"/>
      <c r="C35" s="80" t="s">
        <v>20</v>
      </c>
      <c r="D35" s="81"/>
      <c r="E35" s="150"/>
      <c r="F35" s="82"/>
      <c r="G35" s="78">
        <f t="shared" si="1"/>
        <v>19.6</v>
      </c>
      <c r="H35" s="78">
        <f t="shared" si="1"/>
        <v>19.6</v>
      </c>
      <c r="I35" s="83">
        <v>19.6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5">
        <v>0</v>
      </c>
      <c r="P35" s="75">
        <v>0</v>
      </c>
      <c r="Q35" s="9"/>
    </row>
    <row r="36" spans="1:17" ht="18.75" customHeight="1">
      <c r="A36" s="106" t="s">
        <v>65</v>
      </c>
      <c r="B36" s="107"/>
      <c r="C36" s="80" t="s">
        <v>20</v>
      </c>
      <c r="D36" s="81"/>
      <c r="E36" s="150"/>
      <c r="F36" s="82"/>
      <c r="G36" s="78">
        <f t="shared" si="1"/>
        <v>132.7</v>
      </c>
      <c r="H36" s="78">
        <f t="shared" si="1"/>
        <v>132.7</v>
      </c>
      <c r="I36" s="83">
        <v>132.7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5">
        <v>0</v>
      </c>
      <c r="P36" s="75">
        <v>0</v>
      </c>
      <c r="Q36" s="9"/>
    </row>
    <row r="37" spans="1:17" ht="19.5" customHeight="1">
      <c r="A37" s="103" t="s">
        <v>66</v>
      </c>
      <c r="B37" s="104"/>
      <c r="C37" s="80" t="s">
        <v>20</v>
      </c>
      <c r="D37" s="81"/>
      <c r="E37" s="150"/>
      <c r="F37" s="82"/>
      <c r="G37" s="78">
        <f t="shared" si="1"/>
        <v>117.7</v>
      </c>
      <c r="H37" s="78">
        <v>117.7</v>
      </c>
      <c r="I37" s="78">
        <v>117.7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5">
        <v>0</v>
      </c>
      <c r="P37" s="75">
        <v>0</v>
      </c>
      <c r="Q37" s="9"/>
    </row>
    <row r="38" spans="1:17" ht="18" customHeight="1">
      <c r="A38" s="103" t="s">
        <v>53</v>
      </c>
      <c r="B38" s="104"/>
      <c r="C38" s="80" t="s">
        <v>21</v>
      </c>
      <c r="D38" s="81"/>
      <c r="E38" s="150"/>
      <c r="F38" s="82"/>
      <c r="G38" s="78">
        <f>H38</f>
        <v>55</v>
      </c>
      <c r="H38" s="78">
        <f>J38</f>
        <v>55</v>
      </c>
      <c r="I38" s="78">
        <v>0</v>
      </c>
      <c r="J38" s="78">
        <v>55</v>
      </c>
      <c r="K38" s="78">
        <v>0</v>
      </c>
      <c r="L38" s="78">
        <v>0</v>
      </c>
      <c r="M38" s="78">
        <v>0</v>
      </c>
      <c r="N38" s="78">
        <v>0</v>
      </c>
      <c r="O38" s="75">
        <v>0</v>
      </c>
      <c r="P38" s="75">
        <v>0</v>
      </c>
      <c r="Q38" s="9"/>
    </row>
    <row r="39" spans="1:17" ht="22.5" customHeight="1">
      <c r="A39" s="103" t="s">
        <v>79</v>
      </c>
      <c r="B39" s="104"/>
      <c r="C39" s="80" t="s">
        <v>21</v>
      </c>
      <c r="D39" s="81"/>
      <c r="E39" s="150"/>
      <c r="F39" s="82"/>
      <c r="G39" s="78">
        <f>H39</f>
        <v>40.6</v>
      </c>
      <c r="H39" s="78">
        <f>J39</f>
        <v>40.6</v>
      </c>
      <c r="I39" s="78">
        <v>0</v>
      </c>
      <c r="J39" s="78">
        <v>40.6</v>
      </c>
      <c r="K39" s="78">
        <v>0</v>
      </c>
      <c r="L39" s="78">
        <v>0</v>
      </c>
      <c r="M39" s="78">
        <v>0</v>
      </c>
      <c r="N39" s="78">
        <v>0</v>
      </c>
      <c r="O39" s="75">
        <v>0</v>
      </c>
      <c r="P39" s="75">
        <v>0</v>
      </c>
      <c r="Q39" s="9"/>
    </row>
    <row r="40" spans="1:18" ht="21" customHeight="1">
      <c r="A40" s="103" t="s">
        <v>78</v>
      </c>
      <c r="B40" s="104"/>
      <c r="C40" s="80" t="s">
        <v>21</v>
      </c>
      <c r="D40" s="81"/>
      <c r="E40" s="150"/>
      <c r="F40" s="82"/>
      <c r="G40" s="78">
        <f>H40</f>
        <v>119.5</v>
      </c>
      <c r="H40" s="78">
        <f>J40</f>
        <v>119.5</v>
      </c>
      <c r="I40" s="78">
        <v>0</v>
      </c>
      <c r="J40" s="78">
        <v>119.5</v>
      </c>
      <c r="K40" s="78">
        <v>0</v>
      </c>
      <c r="L40" s="78">
        <v>0</v>
      </c>
      <c r="M40" s="78">
        <v>0</v>
      </c>
      <c r="N40" s="78">
        <v>0</v>
      </c>
      <c r="O40" s="75">
        <v>0</v>
      </c>
      <c r="P40" s="75">
        <v>0</v>
      </c>
      <c r="Q40" s="9"/>
      <c r="R40" s="18"/>
    </row>
    <row r="41" spans="1:17" ht="18" customHeight="1">
      <c r="A41" s="103" t="s">
        <v>77</v>
      </c>
      <c r="B41" s="104"/>
      <c r="C41" s="80" t="s">
        <v>21</v>
      </c>
      <c r="D41" s="81"/>
      <c r="E41" s="150"/>
      <c r="F41" s="82"/>
      <c r="G41" s="78">
        <f>H41</f>
        <v>112.3</v>
      </c>
      <c r="H41" s="78">
        <f>J41</f>
        <v>112.3</v>
      </c>
      <c r="I41" s="78">
        <v>0</v>
      </c>
      <c r="J41" s="78">
        <v>112.3</v>
      </c>
      <c r="K41" s="78">
        <v>0</v>
      </c>
      <c r="L41" s="78">
        <v>0</v>
      </c>
      <c r="M41" s="78">
        <v>0</v>
      </c>
      <c r="N41" s="78">
        <v>0</v>
      </c>
      <c r="O41" s="75">
        <v>0</v>
      </c>
      <c r="P41" s="75">
        <v>0</v>
      </c>
      <c r="Q41" s="9"/>
    </row>
    <row r="42" spans="1:17" ht="18" customHeight="1">
      <c r="A42" s="103" t="s">
        <v>54</v>
      </c>
      <c r="B42" s="104"/>
      <c r="C42" s="80" t="s">
        <v>21</v>
      </c>
      <c r="D42" s="81"/>
      <c r="E42" s="150"/>
      <c r="F42" s="82"/>
      <c r="G42" s="78">
        <f>H42</f>
        <v>39.5</v>
      </c>
      <c r="H42" s="78">
        <f>J42</f>
        <v>39.5</v>
      </c>
      <c r="I42" s="78">
        <v>0</v>
      </c>
      <c r="J42" s="78">
        <v>39.5</v>
      </c>
      <c r="K42" s="78">
        <v>0</v>
      </c>
      <c r="L42" s="78">
        <v>0</v>
      </c>
      <c r="M42" s="78">
        <v>0</v>
      </c>
      <c r="N42" s="78">
        <v>0</v>
      </c>
      <c r="O42" s="75">
        <v>0</v>
      </c>
      <c r="P42" s="75">
        <v>0</v>
      </c>
      <c r="Q42" s="9"/>
    </row>
    <row r="43" spans="1:18" ht="21" customHeight="1">
      <c r="A43" s="103" t="s">
        <v>80</v>
      </c>
      <c r="B43" s="104"/>
      <c r="C43" s="80" t="s">
        <v>21</v>
      </c>
      <c r="D43" s="81"/>
      <c r="E43" s="150"/>
      <c r="F43" s="82"/>
      <c r="G43" s="78">
        <v>49</v>
      </c>
      <c r="H43" s="78">
        <v>49</v>
      </c>
      <c r="I43" s="78">
        <v>0</v>
      </c>
      <c r="J43" s="78">
        <v>49</v>
      </c>
      <c r="K43" s="78">
        <v>0</v>
      </c>
      <c r="L43" s="78">
        <v>0</v>
      </c>
      <c r="M43" s="78">
        <v>0</v>
      </c>
      <c r="N43" s="78">
        <v>0</v>
      </c>
      <c r="O43" s="75">
        <v>0</v>
      </c>
      <c r="P43" s="75">
        <v>0</v>
      </c>
      <c r="Q43" s="9"/>
      <c r="R43" s="2" t="s">
        <v>33</v>
      </c>
    </row>
    <row r="44" spans="1:18" ht="21" customHeight="1">
      <c r="A44" s="103" t="s">
        <v>79</v>
      </c>
      <c r="B44" s="104"/>
      <c r="C44" s="80" t="s">
        <v>22</v>
      </c>
      <c r="D44" s="81"/>
      <c r="E44" s="150"/>
      <c r="F44" s="82"/>
      <c r="G44" s="78">
        <f aca="true" t="shared" si="2" ref="G44:G65">H44</f>
        <v>220</v>
      </c>
      <c r="H44" s="78">
        <f>K44</f>
        <v>220</v>
      </c>
      <c r="I44" s="78">
        <v>0</v>
      </c>
      <c r="J44" s="78">
        <v>0</v>
      </c>
      <c r="K44" s="78">
        <v>220</v>
      </c>
      <c r="L44" s="78">
        <v>0</v>
      </c>
      <c r="M44" s="78">
        <v>0</v>
      </c>
      <c r="N44" s="78">
        <v>0</v>
      </c>
      <c r="O44" s="75">
        <v>0</v>
      </c>
      <c r="P44" s="75">
        <v>0</v>
      </c>
      <c r="Q44" s="9"/>
      <c r="R44" s="2"/>
    </row>
    <row r="45" spans="1:18" ht="21" customHeight="1">
      <c r="A45" s="103" t="s">
        <v>112</v>
      </c>
      <c r="B45" s="104"/>
      <c r="C45" s="80" t="s">
        <v>22</v>
      </c>
      <c r="D45" s="81"/>
      <c r="E45" s="150"/>
      <c r="F45" s="82"/>
      <c r="G45" s="78">
        <f t="shared" si="2"/>
        <v>87.2</v>
      </c>
      <c r="H45" s="78">
        <f>K45</f>
        <v>87.2</v>
      </c>
      <c r="I45" s="78">
        <v>0</v>
      </c>
      <c r="J45" s="78">
        <v>0</v>
      </c>
      <c r="K45" s="78">
        <v>87.2</v>
      </c>
      <c r="L45" s="78">
        <v>0</v>
      </c>
      <c r="M45" s="78">
        <v>0</v>
      </c>
      <c r="N45" s="78">
        <v>0</v>
      </c>
      <c r="O45" s="75">
        <v>0</v>
      </c>
      <c r="P45" s="75">
        <v>0</v>
      </c>
      <c r="Q45" s="9"/>
      <c r="R45" s="2"/>
    </row>
    <row r="46" spans="1:18" ht="21" customHeight="1">
      <c r="A46" s="103" t="s">
        <v>104</v>
      </c>
      <c r="B46" s="104"/>
      <c r="C46" s="80" t="s">
        <v>22</v>
      </c>
      <c r="D46" s="81"/>
      <c r="E46" s="150"/>
      <c r="F46" s="82"/>
      <c r="G46" s="78">
        <f t="shared" si="2"/>
        <v>138.2</v>
      </c>
      <c r="H46" s="78">
        <f aca="true" t="shared" si="3" ref="H46:H59">SUM(I46:K46)</f>
        <v>138.2</v>
      </c>
      <c r="I46" s="78">
        <v>0</v>
      </c>
      <c r="J46" s="78">
        <v>0</v>
      </c>
      <c r="K46" s="78">
        <v>138.2</v>
      </c>
      <c r="L46" s="78">
        <v>0</v>
      </c>
      <c r="M46" s="78">
        <v>0</v>
      </c>
      <c r="N46" s="78">
        <v>0</v>
      </c>
      <c r="O46" s="75">
        <v>0</v>
      </c>
      <c r="P46" s="75">
        <v>0</v>
      </c>
      <c r="Q46" s="9"/>
      <c r="R46" s="2"/>
    </row>
    <row r="47" spans="1:18" ht="21" customHeight="1">
      <c r="A47" s="103" t="s">
        <v>88</v>
      </c>
      <c r="B47" s="104"/>
      <c r="C47" s="80" t="s">
        <v>22</v>
      </c>
      <c r="D47" s="81"/>
      <c r="E47" s="150"/>
      <c r="F47" s="82"/>
      <c r="G47" s="78">
        <f t="shared" si="2"/>
        <v>66.1</v>
      </c>
      <c r="H47" s="78">
        <f t="shared" si="3"/>
        <v>66.1</v>
      </c>
      <c r="I47" s="78">
        <v>0</v>
      </c>
      <c r="J47" s="78">
        <v>0</v>
      </c>
      <c r="K47" s="78">
        <v>66.1</v>
      </c>
      <c r="L47" s="78">
        <v>0</v>
      </c>
      <c r="M47" s="78">
        <v>0</v>
      </c>
      <c r="N47" s="78">
        <v>0</v>
      </c>
      <c r="O47" s="75">
        <v>0</v>
      </c>
      <c r="P47" s="75">
        <v>0</v>
      </c>
      <c r="Q47" s="9"/>
      <c r="R47" s="2"/>
    </row>
    <row r="48" spans="1:18" ht="21" customHeight="1">
      <c r="A48" s="103" t="s">
        <v>106</v>
      </c>
      <c r="B48" s="104"/>
      <c r="C48" s="80" t="s">
        <v>22</v>
      </c>
      <c r="D48" s="81"/>
      <c r="E48" s="150"/>
      <c r="F48" s="82"/>
      <c r="G48" s="78">
        <f t="shared" si="2"/>
        <v>81.2</v>
      </c>
      <c r="H48" s="78">
        <f t="shared" si="3"/>
        <v>81.2</v>
      </c>
      <c r="I48" s="78">
        <v>0</v>
      </c>
      <c r="J48" s="78">
        <v>0</v>
      </c>
      <c r="K48" s="78">
        <v>81.2</v>
      </c>
      <c r="L48" s="78">
        <v>0</v>
      </c>
      <c r="M48" s="78">
        <v>0</v>
      </c>
      <c r="N48" s="78">
        <v>0</v>
      </c>
      <c r="O48" s="75">
        <v>0</v>
      </c>
      <c r="P48" s="75">
        <v>0</v>
      </c>
      <c r="Q48" s="9"/>
      <c r="R48" s="2"/>
    </row>
    <row r="49" spans="1:18" ht="21" customHeight="1">
      <c r="A49" s="103" t="s">
        <v>105</v>
      </c>
      <c r="B49" s="104"/>
      <c r="C49" s="80" t="s">
        <v>22</v>
      </c>
      <c r="D49" s="81"/>
      <c r="E49" s="150"/>
      <c r="F49" s="82"/>
      <c r="G49" s="78">
        <f t="shared" si="2"/>
        <v>93.2</v>
      </c>
      <c r="H49" s="78">
        <f t="shared" si="3"/>
        <v>93.2</v>
      </c>
      <c r="I49" s="78">
        <v>0</v>
      </c>
      <c r="J49" s="78">
        <v>0</v>
      </c>
      <c r="K49" s="78">
        <v>93.2</v>
      </c>
      <c r="L49" s="78">
        <v>0</v>
      </c>
      <c r="M49" s="78">
        <v>0</v>
      </c>
      <c r="N49" s="78">
        <v>0</v>
      </c>
      <c r="O49" s="75">
        <v>0</v>
      </c>
      <c r="P49" s="75">
        <v>0</v>
      </c>
      <c r="Q49" s="9"/>
      <c r="R49" s="2"/>
    </row>
    <row r="50" spans="1:18" ht="21" customHeight="1">
      <c r="A50" s="103" t="s">
        <v>54</v>
      </c>
      <c r="B50" s="104"/>
      <c r="C50" s="80" t="s">
        <v>22</v>
      </c>
      <c r="D50" s="81"/>
      <c r="E50" s="150"/>
      <c r="F50" s="82"/>
      <c r="G50" s="78">
        <f t="shared" si="2"/>
        <v>45.1</v>
      </c>
      <c r="H50" s="78">
        <f t="shared" si="3"/>
        <v>45.1</v>
      </c>
      <c r="I50" s="78">
        <v>0</v>
      </c>
      <c r="J50" s="78">
        <v>0</v>
      </c>
      <c r="K50" s="78">
        <v>45.1</v>
      </c>
      <c r="L50" s="78">
        <v>0</v>
      </c>
      <c r="M50" s="78">
        <v>0</v>
      </c>
      <c r="N50" s="78">
        <v>0</v>
      </c>
      <c r="O50" s="75">
        <v>0</v>
      </c>
      <c r="P50" s="75">
        <v>0</v>
      </c>
      <c r="Q50" s="9"/>
      <c r="R50" s="2"/>
    </row>
    <row r="51" spans="1:18" ht="24.75" customHeight="1">
      <c r="A51" s="103" t="s">
        <v>113</v>
      </c>
      <c r="B51" s="104"/>
      <c r="C51" s="80" t="s">
        <v>22</v>
      </c>
      <c r="D51" s="81"/>
      <c r="E51" s="150"/>
      <c r="F51" s="82"/>
      <c r="G51" s="78">
        <f t="shared" si="2"/>
        <v>132.9</v>
      </c>
      <c r="H51" s="78">
        <f t="shared" si="3"/>
        <v>132.9</v>
      </c>
      <c r="I51" s="78">
        <v>0</v>
      </c>
      <c r="J51" s="78">
        <v>0</v>
      </c>
      <c r="K51" s="78">
        <v>132.9</v>
      </c>
      <c r="L51" s="78">
        <v>0</v>
      </c>
      <c r="M51" s="78">
        <v>0</v>
      </c>
      <c r="N51" s="78">
        <v>0</v>
      </c>
      <c r="O51" s="75">
        <v>0</v>
      </c>
      <c r="P51" s="75">
        <v>0</v>
      </c>
      <c r="Q51" s="9"/>
      <c r="R51" s="2"/>
    </row>
    <row r="52" spans="1:18" ht="21" customHeight="1">
      <c r="A52" s="103" t="s">
        <v>107</v>
      </c>
      <c r="B52" s="104"/>
      <c r="C52" s="80" t="s">
        <v>22</v>
      </c>
      <c r="D52" s="81"/>
      <c r="E52" s="150"/>
      <c r="F52" s="82"/>
      <c r="G52" s="78">
        <f t="shared" si="2"/>
        <v>37.2</v>
      </c>
      <c r="H52" s="78">
        <f t="shared" si="3"/>
        <v>37.2</v>
      </c>
      <c r="I52" s="78">
        <v>0</v>
      </c>
      <c r="J52" s="78">
        <v>0</v>
      </c>
      <c r="K52" s="78">
        <v>37.2</v>
      </c>
      <c r="L52" s="78">
        <v>0</v>
      </c>
      <c r="M52" s="78">
        <v>0</v>
      </c>
      <c r="N52" s="78">
        <v>0</v>
      </c>
      <c r="O52" s="75">
        <v>0</v>
      </c>
      <c r="P52" s="75">
        <v>0</v>
      </c>
      <c r="Q52" s="9"/>
      <c r="R52" s="2"/>
    </row>
    <row r="53" spans="1:18" ht="21" customHeight="1">
      <c r="A53" s="103" t="s">
        <v>108</v>
      </c>
      <c r="B53" s="104"/>
      <c r="C53" s="80" t="s">
        <v>22</v>
      </c>
      <c r="D53" s="81"/>
      <c r="E53" s="150"/>
      <c r="F53" s="82"/>
      <c r="G53" s="78">
        <f t="shared" si="2"/>
        <v>138.2</v>
      </c>
      <c r="H53" s="78">
        <f t="shared" si="3"/>
        <v>138.2</v>
      </c>
      <c r="I53" s="78">
        <v>0</v>
      </c>
      <c r="J53" s="78">
        <v>0</v>
      </c>
      <c r="K53" s="78">
        <v>138.2</v>
      </c>
      <c r="L53" s="78">
        <v>0</v>
      </c>
      <c r="M53" s="78">
        <v>0</v>
      </c>
      <c r="N53" s="78">
        <v>0</v>
      </c>
      <c r="O53" s="75">
        <v>0</v>
      </c>
      <c r="P53" s="75">
        <v>0</v>
      </c>
      <c r="Q53" s="9"/>
      <c r="R53" s="2"/>
    </row>
    <row r="54" spans="1:18" ht="21" customHeight="1">
      <c r="A54" s="103" t="s">
        <v>115</v>
      </c>
      <c r="B54" s="104"/>
      <c r="C54" s="80" t="s">
        <v>22</v>
      </c>
      <c r="D54" s="81"/>
      <c r="E54" s="150"/>
      <c r="F54" s="82"/>
      <c r="G54" s="78">
        <f>H54</f>
        <v>202</v>
      </c>
      <c r="H54" s="78">
        <f>SUM(I54:P54)</f>
        <v>202</v>
      </c>
      <c r="I54" s="78">
        <v>0</v>
      </c>
      <c r="J54" s="78">
        <v>0</v>
      </c>
      <c r="K54" s="78">
        <v>202</v>
      </c>
      <c r="L54" s="78">
        <v>0</v>
      </c>
      <c r="M54" s="78">
        <v>0</v>
      </c>
      <c r="N54" s="78">
        <v>0</v>
      </c>
      <c r="O54" s="75">
        <v>0</v>
      </c>
      <c r="P54" s="75">
        <v>0</v>
      </c>
      <c r="Q54" s="9"/>
      <c r="R54" s="2"/>
    </row>
    <row r="55" spans="1:18" ht="21" customHeight="1">
      <c r="A55" s="103" t="s">
        <v>116</v>
      </c>
      <c r="B55" s="104"/>
      <c r="C55" s="80" t="s">
        <v>22</v>
      </c>
      <c r="D55" s="81"/>
      <c r="E55" s="150"/>
      <c r="F55" s="82"/>
      <c r="G55" s="78">
        <f>H55</f>
        <v>132.9</v>
      </c>
      <c r="H55" s="78">
        <f>SUM(I55:P55)</f>
        <v>132.9</v>
      </c>
      <c r="I55" s="78">
        <v>0</v>
      </c>
      <c r="J55" s="78">
        <v>0</v>
      </c>
      <c r="K55" s="78">
        <v>132.9</v>
      </c>
      <c r="L55" s="78">
        <v>0</v>
      </c>
      <c r="M55" s="78">
        <v>0</v>
      </c>
      <c r="N55" s="78">
        <v>0</v>
      </c>
      <c r="O55" s="75">
        <v>0</v>
      </c>
      <c r="P55" s="75">
        <v>0</v>
      </c>
      <c r="Q55" s="9"/>
      <c r="R55" s="2"/>
    </row>
    <row r="56" spans="1:18" ht="21" customHeight="1">
      <c r="A56" s="103" t="s">
        <v>114</v>
      </c>
      <c r="B56" s="104"/>
      <c r="C56" s="80" t="s">
        <v>22</v>
      </c>
      <c r="D56" s="81"/>
      <c r="E56" s="150"/>
      <c r="F56" s="82"/>
      <c r="G56" s="78">
        <f t="shared" si="2"/>
        <v>103.7</v>
      </c>
      <c r="H56" s="78">
        <f t="shared" si="3"/>
        <v>103.7</v>
      </c>
      <c r="I56" s="78">
        <v>0</v>
      </c>
      <c r="J56" s="78">
        <v>0</v>
      </c>
      <c r="K56" s="78">
        <v>103.7</v>
      </c>
      <c r="L56" s="78">
        <v>0</v>
      </c>
      <c r="M56" s="78">
        <v>0</v>
      </c>
      <c r="N56" s="78">
        <v>0</v>
      </c>
      <c r="O56" s="75">
        <v>0</v>
      </c>
      <c r="P56" s="75">
        <v>0</v>
      </c>
      <c r="Q56" s="9"/>
      <c r="R56" s="2"/>
    </row>
    <row r="57" spans="1:18" ht="21" customHeight="1">
      <c r="A57" s="103" t="s">
        <v>109</v>
      </c>
      <c r="B57" s="104"/>
      <c r="C57" s="80" t="s">
        <v>22</v>
      </c>
      <c r="D57" s="81"/>
      <c r="E57" s="150"/>
      <c r="F57" s="82"/>
      <c r="G57" s="78">
        <f t="shared" si="2"/>
        <v>212.6</v>
      </c>
      <c r="H57" s="78">
        <f t="shared" si="3"/>
        <v>212.6</v>
      </c>
      <c r="I57" s="78">
        <v>0</v>
      </c>
      <c r="J57" s="78">
        <v>0</v>
      </c>
      <c r="K57" s="78">
        <v>212.6</v>
      </c>
      <c r="L57" s="78">
        <v>0</v>
      </c>
      <c r="M57" s="78">
        <v>0</v>
      </c>
      <c r="N57" s="78">
        <v>0</v>
      </c>
      <c r="O57" s="75">
        <v>0</v>
      </c>
      <c r="P57" s="75">
        <v>0</v>
      </c>
      <c r="Q57" s="9"/>
      <c r="R57" s="2"/>
    </row>
    <row r="58" spans="1:18" ht="21" customHeight="1">
      <c r="A58" s="103" t="s">
        <v>111</v>
      </c>
      <c r="B58" s="104"/>
      <c r="C58" s="80" t="s">
        <v>22</v>
      </c>
      <c r="D58" s="81"/>
      <c r="E58" s="150"/>
      <c r="F58" s="82"/>
      <c r="G58" s="78">
        <f t="shared" si="2"/>
        <v>26.6</v>
      </c>
      <c r="H58" s="78">
        <f t="shared" si="3"/>
        <v>26.6</v>
      </c>
      <c r="I58" s="78">
        <v>0</v>
      </c>
      <c r="J58" s="78">
        <v>0</v>
      </c>
      <c r="K58" s="78">
        <v>26.6</v>
      </c>
      <c r="L58" s="78">
        <v>0</v>
      </c>
      <c r="M58" s="78">
        <v>0</v>
      </c>
      <c r="N58" s="78">
        <v>0</v>
      </c>
      <c r="O58" s="75">
        <v>0</v>
      </c>
      <c r="P58" s="75">
        <v>0</v>
      </c>
      <c r="Q58" s="9"/>
      <c r="R58" s="2"/>
    </row>
    <row r="59" spans="1:18" ht="21" customHeight="1">
      <c r="A59" s="103" t="s">
        <v>110</v>
      </c>
      <c r="B59" s="104"/>
      <c r="C59" s="80" t="s">
        <v>22</v>
      </c>
      <c r="D59" s="81"/>
      <c r="E59" s="150"/>
      <c r="F59" s="82"/>
      <c r="G59" s="78">
        <f t="shared" si="2"/>
        <v>50.5</v>
      </c>
      <c r="H59" s="78">
        <f t="shared" si="3"/>
        <v>50.5</v>
      </c>
      <c r="I59" s="78">
        <v>0</v>
      </c>
      <c r="J59" s="78">
        <v>0</v>
      </c>
      <c r="K59" s="78">
        <v>50.5</v>
      </c>
      <c r="L59" s="78">
        <v>0</v>
      </c>
      <c r="M59" s="78">
        <v>0</v>
      </c>
      <c r="N59" s="78">
        <v>0</v>
      </c>
      <c r="O59" s="75">
        <v>0</v>
      </c>
      <c r="P59" s="75">
        <v>0</v>
      </c>
      <c r="Q59" s="9"/>
      <c r="R59" s="2"/>
    </row>
    <row r="60" spans="1:18" ht="21" customHeight="1">
      <c r="A60" s="103" t="s">
        <v>117</v>
      </c>
      <c r="B60" s="104"/>
      <c r="C60" s="80" t="s">
        <v>23</v>
      </c>
      <c r="D60" s="81"/>
      <c r="E60" s="150"/>
      <c r="F60" s="82"/>
      <c r="G60" s="78">
        <f t="shared" si="2"/>
        <v>61.4</v>
      </c>
      <c r="H60" s="78">
        <f aca="true" t="shared" si="4" ref="H60:H65">SUM(I60:P60)</f>
        <v>61.4</v>
      </c>
      <c r="I60" s="78">
        <v>0</v>
      </c>
      <c r="J60" s="78">
        <v>0</v>
      </c>
      <c r="K60" s="78">
        <v>0</v>
      </c>
      <c r="L60" s="78">
        <v>61.4</v>
      </c>
      <c r="M60" s="78">
        <v>0</v>
      </c>
      <c r="N60" s="78">
        <v>0</v>
      </c>
      <c r="O60" s="75">
        <v>0</v>
      </c>
      <c r="P60" s="75">
        <v>0</v>
      </c>
      <c r="Q60" s="9"/>
      <c r="R60" s="2"/>
    </row>
    <row r="61" spans="1:18" ht="21" customHeight="1">
      <c r="A61" s="103" t="s">
        <v>118</v>
      </c>
      <c r="B61" s="104"/>
      <c r="C61" s="80" t="s">
        <v>23</v>
      </c>
      <c r="D61" s="81"/>
      <c r="E61" s="150"/>
      <c r="F61" s="82"/>
      <c r="G61" s="78">
        <f t="shared" si="2"/>
        <v>38.6</v>
      </c>
      <c r="H61" s="78">
        <f t="shared" si="4"/>
        <v>38.6</v>
      </c>
      <c r="I61" s="78">
        <v>0</v>
      </c>
      <c r="J61" s="78">
        <v>0</v>
      </c>
      <c r="K61" s="78">
        <v>0</v>
      </c>
      <c r="L61" s="78">
        <v>38.6</v>
      </c>
      <c r="M61" s="78">
        <v>0</v>
      </c>
      <c r="N61" s="78">
        <v>0</v>
      </c>
      <c r="O61" s="75">
        <v>0</v>
      </c>
      <c r="P61" s="75">
        <v>0</v>
      </c>
      <c r="Q61" s="9"/>
      <c r="R61" s="2"/>
    </row>
    <row r="62" spans="1:18" ht="21" customHeight="1">
      <c r="A62" s="103" t="s">
        <v>121</v>
      </c>
      <c r="B62" s="104"/>
      <c r="C62" s="80" t="s">
        <v>24</v>
      </c>
      <c r="D62" s="81"/>
      <c r="E62" s="150"/>
      <c r="F62" s="82"/>
      <c r="G62" s="78">
        <f t="shared" si="2"/>
        <v>288.6</v>
      </c>
      <c r="H62" s="78">
        <f t="shared" si="4"/>
        <v>288.6</v>
      </c>
      <c r="I62" s="78">
        <v>0</v>
      </c>
      <c r="J62" s="78">
        <v>0</v>
      </c>
      <c r="K62" s="78">
        <v>0</v>
      </c>
      <c r="L62" s="78">
        <v>0</v>
      </c>
      <c r="M62" s="78">
        <v>288.6</v>
      </c>
      <c r="N62" s="78">
        <v>0</v>
      </c>
      <c r="O62" s="75">
        <v>0</v>
      </c>
      <c r="P62" s="75">
        <v>0</v>
      </c>
      <c r="Q62" s="9"/>
      <c r="R62" s="2"/>
    </row>
    <row r="63" spans="1:18" ht="21" customHeight="1">
      <c r="A63" s="103" t="s">
        <v>122</v>
      </c>
      <c r="B63" s="104"/>
      <c r="C63" s="80" t="s">
        <v>24</v>
      </c>
      <c r="D63" s="81"/>
      <c r="E63" s="150"/>
      <c r="F63" s="82"/>
      <c r="G63" s="78">
        <f t="shared" si="2"/>
        <v>137.1</v>
      </c>
      <c r="H63" s="78">
        <f t="shared" si="4"/>
        <v>137.1</v>
      </c>
      <c r="I63" s="78">
        <v>0</v>
      </c>
      <c r="J63" s="78">
        <v>0</v>
      </c>
      <c r="K63" s="78">
        <v>0</v>
      </c>
      <c r="L63" s="78">
        <v>0</v>
      </c>
      <c r="M63" s="78">
        <v>137.1</v>
      </c>
      <c r="N63" s="78">
        <v>0</v>
      </c>
      <c r="O63" s="75">
        <v>0</v>
      </c>
      <c r="P63" s="75">
        <v>0</v>
      </c>
      <c r="Q63" s="9"/>
      <c r="R63" s="2"/>
    </row>
    <row r="64" spans="1:18" ht="21" customHeight="1">
      <c r="A64" s="103" t="s">
        <v>123</v>
      </c>
      <c r="B64" s="104"/>
      <c r="C64" s="80" t="s">
        <v>69</v>
      </c>
      <c r="D64" s="81"/>
      <c r="E64" s="150"/>
      <c r="F64" s="82"/>
      <c r="G64" s="78">
        <f t="shared" si="2"/>
        <v>279</v>
      </c>
      <c r="H64" s="78">
        <f t="shared" si="4"/>
        <v>279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279</v>
      </c>
      <c r="O64" s="75">
        <v>0</v>
      </c>
      <c r="P64" s="75">
        <v>0</v>
      </c>
      <c r="Q64" s="9"/>
      <c r="R64" s="2"/>
    </row>
    <row r="65" spans="1:18" ht="21" customHeight="1">
      <c r="A65" s="103" t="s">
        <v>124</v>
      </c>
      <c r="B65" s="104"/>
      <c r="C65" s="80" t="s">
        <v>69</v>
      </c>
      <c r="D65" s="81"/>
      <c r="E65" s="151"/>
      <c r="F65" s="82"/>
      <c r="G65" s="78">
        <f t="shared" si="2"/>
        <v>161.1</v>
      </c>
      <c r="H65" s="78">
        <f t="shared" si="4"/>
        <v>161.1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161.1</v>
      </c>
      <c r="O65" s="75">
        <v>0</v>
      </c>
      <c r="P65" s="75">
        <v>0</v>
      </c>
      <c r="Q65" s="9"/>
      <c r="R65" s="2"/>
    </row>
    <row r="66" spans="1:18" ht="51" customHeight="1">
      <c r="A66" s="111" t="s">
        <v>27</v>
      </c>
      <c r="B66" s="112"/>
      <c r="C66" s="14"/>
      <c r="D66" s="16"/>
      <c r="E66" s="115" t="s">
        <v>5</v>
      </c>
      <c r="F66" s="10"/>
      <c r="G66" s="13">
        <f aca="true" t="shared" si="5" ref="G66:N66">SUM(G67:G68)</f>
        <v>815</v>
      </c>
      <c r="H66" s="13">
        <f t="shared" si="5"/>
        <v>815</v>
      </c>
      <c r="I66" s="13">
        <f t="shared" si="5"/>
        <v>815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74">
        <v>0</v>
      </c>
      <c r="P66" s="74">
        <v>0</v>
      </c>
      <c r="Q66" s="9"/>
      <c r="R66" s="2"/>
    </row>
    <row r="67" spans="1:18" ht="35.25" customHeight="1">
      <c r="A67" s="100" t="s">
        <v>28</v>
      </c>
      <c r="B67" s="101"/>
      <c r="C67" s="14" t="s">
        <v>20</v>
      </c>
      <c r="D67" s="16"/>
      <c r="E67" s="116"/>
      <c r="F67" s="10"/>
      <c r="G67" s="15">
        <v>650</v>
      </c>
      <c r="H67" s="15">
        <v>650</v>
      </c>
      <c r="I67" s="15">
        <v>650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75">
        <v>0</v>
      </c>
      <c r="P67" s="75">
        <v>0</v>
      </c>
      <c r="Q67" s="9"/>
      <c r="R67" s="2"/>
    </row>
    <row r="68" spans="1:17" ht="40.5" customHeight="1">
      <c r="A68" s="100" t="s">
        <v>29</v>
      </c>
      <c r="B68" s="101"/>
      <c r="C68" s="14" t="s">
        <v>20</v>
      </c>
      <c r="D68" s="16"/>
      <c r="E68" s="116"/>
      <c r="F68" s="10"/>
      <c r="G68" s="15">
        <v>165</v>
      </c>
      <c r="H68" s="15">
        <v>165</v>
      </c>
      <c r="I68" s="15">
        <v>165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75">
        <v>0</v>
      </c>
      <c r="P68" s="75">
        <v>0</v>
      </c>
      <c r="Q68" s="9"/>
    </row>
    <row r="69" spans="1:17" ht="47.25" customHeight="1">
      <c r="A69" s="111" t="s">
        <v>85</v>
      </c>
      <c r="B69" s="112"/>
      <c r="C69" s="58"/>
      <c r="D69" s="16"/>
      <c r="E69" s="115" t="s">
        <v>5</v>
      </c>
      <c r="F69" s="10"/>
      <c r="G69" s="13">
        <f>H69</f>
        <v>6373.45</v>
      </c>
      <c r="H69" s="13">
        <f>SUM(I69:N69)</f>
        <v>6373.45</v>
      </c>
      <c r="I69" s="13">
        <f>I70</f>
        <v>0</v>
      </c>
      <c r="J69" s="13">
        <f>SUM(J70:J70)</f>
        <v>2944.45</v>
      </c>
      <c r="K69" s="13">
        <f>K71</f>
        <v>3429</v>
      </c>
      <c r="L69" s="13">
        <f>SUM(L70:L71)</f>
        <v>0</v>
      </c>
      <c r="M69" s="13">
        <v>0</v>
      </c>
      <c r="N69" s="13">
        <f>N70</f>
        <v>0</v>
      </c>
      <c r="O69" s="74">
        <v>0</v>
      </c>
      <c r="P69" s="74">
        <v>0</v>
      </c>
      <c r="Q69" s="9"/>
    </row>
    <row r="70" spans="1:17" ht="39" customHeight="1">
      <c r="A70" s="100" t="s">
        <v>73</v>
      </c>
      <c r="B70" s="101"/>
      <c r="C70" s="14" t="s">
        <v>21</v>
      </c>
      <c r="D70" s="16"/>
      <c r="E70" s="116"/>
      <c r="F70" s="10"/>
      <c r="G70" s="15">
        <f>H70</f>
        <v>2944.45</v>
      </c>
      <c r="H70" s="15">
        <f>SUM(I70:N70)</f>
        <v>2944.45</v>
      </c>
      <c r="I70" s="15">
        <v>0</v>
      </c>
      <c r="J70" s="15">
        <f>2650+294.45</f>
        <v>2944.45</v>
      </c>
      <c r="K70" s="15">
        <v>0</v>
      </c>
      <c r="L70" s="15">
        <v>0</v>
      </c>
      <c r="M70" s="15">
        <v>0</v>
      </c>
      <c r="N70" s="15">
        <v>0</v>
      </c>
      <c r="O70" s="75">
        <v>0</v>
      </c>
      <c r="P70" s="75">
        <v>0</v>
      </c>
      <c r="Q70" s="9"/>
    </row>
    <row r="71" spans="1:17" ht="39" customHeight="1">
      <c r="A71" s="100" t="s">
        <v>92</v>
      </c>
      <c r="B71" s="101"/>
      <c r="C71" s="14" t="s">
        <v>22</v>
      </c>
      <c r="D71" s="16"/>
      <c r="E71" s="116"/>
      <c r="F71" s="10"/>
      <c r="G71" s="15">
        <f>K71</f>
        <v>3429</v>
      </c>
      <c r="H71" s="15">
        <f>K71</f>
        <v>3429</v>
      </c>
      <c r="I71" s="15">
        <v>0</v>
      </c>
      <c r="J71" s="15">
        <v>0</v>
      </c>
      <c r="K71" s="15">
        <f>3086.5+342.5</f>
        <v>3429</v>
      </c>
      <c r="L71" s="15">
        <v>0</v>
      </c>
      <c r="M71" s="15">
        <v>0</v>
      </c>
      <c r="N71" s="15">
        <v>0</v>
      </c>
      <c r="O71" s="75">
        <v>0</v>
      </c>
      <c r="P71" s="75">
        <v>0</v>
      </c>
      <c r="Q71" s="9"/>
    </row>
    <row r="72" spans="1:17" ht="89.25" customHeight="1">
      <c r="A72" s="111" t="s">
        <v>81</v>
      </c>
      <c r="B72" s="101"/>
      <c r="C72" s="14"/>
      <c r="D72" s="19"/>
      <c r="E72" s="115" t="s">
        <v>5</v>
      </c>
      <c r="F72" s="20"/>
      <c r="G72" s="13">
        <f>SUM(H72)</f>
        <v>48252.2</v>
      </c>
      <c r="H72" s="13">
        <f>SUM(I72:J72)</f>
        <v>48252.2</v>
      </c>
      <c r="I72" s="13">
        <f>SUM(I73:I75)</f>
        <v>18080.7</v>
      </c>
      <c r="J72" s="13">
        <f>SUM(J73:J76)</f>
        <v>30171.5</v>
      </c>
      <c r="K72" s="13">
        <f>SUM(K74:K75)</f>
        <v>0</v>
      </c>
      <c r="L72" s="13">
        <f>SUM(L74:L75)</f>
        <v>0</v>
      </c>
      <c r="M72" s="13">
        <v>0</v>
      </c>
      <c r="N72" s="13">
        <f>SUM(N74:N75)</f>
        <v>0</v>
      </c>
      <c r="O72" s="74">
        <v>0</v>
      </c>
      <c r="P72" s="74">
        <v>0</v>
      </c>
      <c r="Q72" s="9"/>
    </row>
    <row r="73" spans="1:17" ht="70.5" customHeight="1">
      <c r="A73" s="100" t="s">
        <v>48</v>
      </c>
      <c r="B73" s="101"/>
      <c r="C73" s="14" t="s">
        <v>20</v>
      </c>
      <c r="D73" s="19"/>
      <c r="E73" s="116"/>
      <c r="F73" s="20"/>
      <c r="G73" s="15">
        <v>315</v>
      </c>
      <c r="H73" s="15">
        <v>315</v>
      </c>
      <c r="I73" s="15">
        <v>315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75">
        <v>0</v>
      </c>
      <c r="P73" s="75">
        <v>0</v>
      </c>
      <c r="Q73" s="9"/>
    </row>
    <row r="74" spans="1:17" ht="41.25" customHeight="1">
      <c r="A74" s="100" t="s">
        <v>56</v>
      </c>
      <c r="B74" s="101"/>
      <c r="C74" s="14" t="s">
        <v>20</v>
      </c>
      <c r="D74" s="19"/>
      <c r="E74" s="116"/>
      <c r="F74" s="20"/>
      <c r="G74" s="15">
        <v>9765.7</v>
      </c>
      <c r="H74" s="15">
        <v>9765.7</v>
      </c>
      <c r="I74" s="15">
        <v>9765.7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75">
        <v>0</v>
      </c>
      <c r="P74" s="75">
        <v>0</v>
      </c>
      <c r="Q74" s="9"/>
    </row>
    <row r="75" spans="1:17" ht="56.25" customHeight="1">
      <c r="A75" s="100" t="s">
        <v>41</v>
      </c>
      <c r="B75" s="101"/>
      <c r="C75" s="14" t="s">
        <v>20</v>
      </c>
      <c r="D75" s="19"/>
      <c r="E75" s="116"/>
      <c r="F75" s="20"/>
      <c r="G75" s="15">
        <v>8000</v>
      </c>
      <c r="H75" s="15">
        <v>8000</v>
      </c>
      <c r="I75" s="15">
        <v>8000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75">
        <v>0</v>
      </c>
      <c r="P75" s="75">
        <v>0</v>
      </c>
      <c r="Q75" s="9"/>
    </row>
    <row r="76" spans="1:17" ht="68.25" customHeight="1">
      <c r="A76" s="100" t="s">
        <v>67</v>
      </c>
      <c r="B76" s="101"/>
      <c r="C76" s="14" t="s">
        <v>21</v>
      </c>
      <c r="D76" s="19"/>
      <c r="E76" s="117"/>
      <c r="F76" s="20"/>
      <c r="G76" s="15">
        <f>H76</f>
        <v>30171.5</v>
      </c>
      <c r="H76" s="15">
        <f>SUM(I76:N76)</f>
        <v>30171.5</v>
      </c>
      <c r="I76" s="15">
        <v>0</v>
      </c>
      <c r="J76" s="15">
        <f>30074+97.5</f>
        <v>30171.5</v>
      </c>
      <c r="K76" s="15">
        <v>0</v>
      </c>
      <c r="L76" s="15">
        <v>0</v>
      </c>
      <c r="M76" s="15">
        <v>0</v>
      </c>
      <c r="N76" s="15">
        <v>0</v>
      </c>
      <c r="O76" s="75">
        <v>0</v>
      </c>
      <c r="P76" s="75">
        <v>0</v>
      </c>
      <c r="Q76" s="9"/>
    </row>
    <row r="77" spans="1:17" ht="60" customHeight="1">
      <c r="A77" s="111" t="s">
        <v>82</v>
      </c>
      <c r="B77" s="101"/>
      <c r="C77" s="14"/>
      <c r="D77" s="19"/>
      <c r="E77" s="115" t="s">
        <v>5</v>
      </c>
      <c r="F77" s="20"/>
      <c r="G77" s="13">
        <f>SUM(G78:G80)</f>
        <v>2334.6</v>
      </c>
      <c r="H77" s="13">
        <f>SUM(H78:H80)</f>
        <v>2334.6</v>
      </c>
      <c r="I77" s="13">
        <f>SUM(I78:I79)</f>
        <v>1963.9</v>
      </c>
      <c r="J77" s="13">
        <f>SUM(J78:J80)</f>
        <v>370.7</v>
      </c>
      <c r="K77" s="13">
        <f>SUM(K78:K79)</f>
        <v>0</v>
      </c>
      <c r="L77" s="13">
        <f>SUM(L78:L79)</f>
        <v>0</v>
      </c>
      <c r="M77" s="13">
        <v>0</v>
      </c>
      <c r="N77" s="13">
        <f>SUM(N78:N79)</f>
        <v>0</v>
      </c>
      <c r="O77" s="74">
        <v>0</v>
      </c>
      <c r="P77" s="74">
        <v>0</v>
      </c>
      <c r="Q77" s="9"/>
    </row>
    <row r="78" spans="1:17" ht="23.25" customHeight="1">
      <c r="A78" s="100" t="s">
        <v>42</v>
      </c>
      <c r="B78" s="101"/>
      <c r="C78" s="14" t="s">
        <v>20</v>
      </c>
      <c r="D78" s="19"/>
      <c r="E78" s="116"/>
      <c r="F78" s="20"/>
      <c r="G78" s="15">
        <v>1045.8</v>
      </c>
      <c r="H78" s="15">
        <v>1045.8</v>
      </c>
      <c r="I78" s="15">
        <v>1045.8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75">
        <v>0</v>
      </c>
      <c r="P78" s="75">
        <v>0</v>
      </c>
      <c r="Q78" s="9"/>
    </row>
    <row r="79" spans="1:17" ht="25.5" customHeight="1">
      <c r="A79" s="100" t="s">
        <v>43</v>
      </c>
      <c r="B79" s="101"/>
      <c r="C79" s="14" t="s">
        <v>20</v>
      </c>
      <c r="D79" s="16"/>
      <c r="E79" s="116"/>
      <c r="F79" s="10"/>
      <c r="G79" s="15">
        <v>918.1</v>
      </c>
      <c r="H79" s="15">
        <v>918.1</v>
      </c>
      <c r="I79" s="15">
        <v>918.1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75">
        <v>0</v>
      </c>
      <c r="P79" s="75">
        <v>0</v>
      </c>
      <c r="Q79" s="9"/>
    </row>
    <row r="80" spans="1:17" ht="24" customHeight="1">
      <c r="A80" s="100" t="s">
        <v>51</v>
      </c>
      <c r="B80" s="101"/>
      <c r="C80" s="14" t="s">
        <v>21</v>
      </c>
      <c r="D80" s="16"/>
      <c r="E80" s="116"/>
      <c r="F80" s="10"/>
      <c r="G80" s="15">
        <v>370.7</v>
      </c>
      <c r="H80" s="15">
        <v>370.7</v>
      </c>
      <c r="I80" s="15">
        <v>0</v>
      </c>
      <c r="J80" s="15">
        <v>370.7</v>
      </c>
      <c r="K80" s="15">
        <v>0</v>
      </c>
      <c r="L80" s="15">
        <v>0</v>
      </c>
      <c r="M80" s="15">
        <v>0</v>
      </c>
      <c r="N80" s="15">
        <v>0</v>
      </c>
      <c r="O80" s="75">
        <v>0</v>
      </c>
      <c r="P80" s="75">
        <v>0</v>
      </c>
      <c r="Q80" s="9"/>
    </row>
    <row r="81" spans="1:17" ht="46.5" customHeight="1">
      <c r="A81" s="111" t="s">
        <v>83</v>
      </c>
      <c r="B81" s="112"/>
      <c r="C81" s="14"/>
      <c r="D81" s="16"/>
      <c r="E81" s="115" t="s">
        <v>5</v>
      </c>
      <c r="F81" s="10"/>
      <c r="G81" s="13">
        <f aca="true" t="shared" si="6" ref="G81:H86">H81</f>
        <v>39</v>
      </c>
      <c r="H81" s="13">
        <f t="shared" si="6"/>
        <v>39</v>
      </c>
      <c r="I81" s="13">
        <f>SUM(I82:I83)</f>
        <v>39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74">
        <v>0</v>
      </c>
      <c r="P81" s="74">
        <v>0</v>
      </c>
      <c r="Q81" s="9"/>
    </row>
    <row r="82" spans="1:16" ht="51.75" customHeight="1">
      <c r="A82" s="100" t="s">
        <v>47</v>
      </c>
      <c r="B82" s="101"/>
      <c r="C82" s="14" t="s">
        <v>20</v>
      </c>
      <c r="D82" s="16"/>
      <c r="E82" s="116"/>
      <c r="F82" s="10"/>
      <c r="G82" s="15">
        <f t="shared" si="6"/>
        <v>14</v>
      </c>
      <c r="H82" s="15">
        <f t="shared" si="6"/>
        <v>14</v>
      </c>
      <c r="I82" s="15">
        <v>14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72">
        <v>0</v>
      </c>
      <c r="P82" s="72">
        <v>0</v>
      </c>
    </row>
    <row r="83" spans="1:16" ht="27.75" customHeight="1">
      <c r="A83" s="100" t="s">
        <v>68</v>
      </c>
      <c r="B83" s="101"/>
      <c r="C83" s="14" t="s">
        <v>20</v>
      </c>
      <c r="D83" s="16"/>
      <c r="E83" s="117"/>
      <c r="F83" s="10"/>
      <c r="G83" s="15">
        <v>25</v>
      </c>
      <c r="H83" s="15">
        <v>25</v>
      </c>
      <c r="I83" s="15">
        <v>25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72">
        <v>0</v>
      </c>
      <c r="P83" s="72"/>
    </row>
    <row r="84" spans="1:16" ht="47.25" customHeight="1">
      <c r="A84" s="111" t="s">
        <v>84</v>
      </c>
      <c r="B84" s="112"/>
      <c r="C84" s="14"/>
      <c r="D84" s="16"/>
      <c r="E84" s="115" t="s">
        <v>5</v>
      </c>
      <c r="F84" s="10"/>
      <c r="G84" s="13">
        <f t="shared" si="6"/>
        <v>37</v>
      </c>
      <c r="H84" s="13">
        <f t="shared" si="6"/>
        <v>37</v>
      </c>
      <c r="I84" s="13">
        <f>SUM(I85:I86)</f>
        <v>37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73">
        <v>0</v>
      </c>
      <c r="P84" s="73">
        <v>0</v>
      </c>
    </row>
    <row r="85" spans="1:16" ht="53.25" customHeight="1">
      <c r="A85" s="100" t="s">
        <v>47</v>
      </c>
      <c r="B85" s="101"/>
      <c r="C85" s="14" t="s">
        <v>20</v>
      </c>
      <c r="D85" s="16"/>
      <c r="E85" s="116"/>
      <c r="F85" s="10"/>
      <c r="G85" s="15">
        <f t="shared" si="6"/>
        <v>12</v>
      </c>
      <c r="H85" s="15">
        <f t="shared" si="6"/>
        <v>12</v>
      </c>
      <c r="I85" s="15">
        <v>12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72">
        <v>0</v>
      </c>
      <c r="P85" s="72">
        <v>0</v>
      </c>
    </row>
    <row r="86" spans="1:16" ht="27.75" customHeight="1">
      <c r="A86" s="100" t="s">
        <v>68</v>
      </c>
      <c r="B86" s="101"/>
      <c r="C86" s="14" t="s">
        <v>20</v>
      </c>
      <c r="D86" s="16"/>
      <c r="E86" s="117"/>
      <c r="F86" s="10"/>
      <c r="G86" s="15">
        <f t="shared" si="6"/>
        <v>25</v>
      </c>
      <c r="H86" s="15">
        <f t="shared" si="6"/>
        <v>25</v>
      </c>
      <c r="I86" s="15">
        <v>25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72">
        <v>0</v>
      </c>
      <c r="P86" s="72">
        <v>0</v>
      </c>
    </row>
    <row r="87" spans="1:16" ht="27.75" customHeight="1">
      <c r="A87" s="111" t="s">
        <v>119</v>
      </c>
      <c r="B87" s="112"/>
      <c r="C87" s="14"/>
      <c r="D87" s="16"/>
      <c r="E87" s="115" t="s">
        <v>5</v>
      </c>
      <c r="F87" s="10"/>
      <c r="G87" s="13">
        <f>G88</f>
        <v>182</v>
      </c>
      <c r="H87" s="13">
        <f aca="true" t="shared" si="7" ref="H87:P87">H88</f>
        <v>182</v>
      </c>
      <c r="I87" s="13">
        <f t="shared" si="7"/>
        <v>0</v>
      </c>
      <c r="J87" s="13">
        <f t="shared" si="7"/>
        <v>0</v>
      </c>
      <c r="K87" s="13">
        <f t="shared" si="7"/>
        <v>182</v>
      </c>
      <c r="L87" s="13">
        <f t="shared" si="7"/>
        <v>0</v>
      </c>
      <c r="M87" s="13">
        <f t="shared" si="7"/>
        <v>0</v>
      </c>
      <c r="N87" s="13">
        <f t="shared" si="7"/>
        <v>0</v>
      </c>
      <c r="O87" s="13">
        <f t="shared" si="7"/>
        <v>0</v>
      </c>
      <c r="P87" s="13">
        <f t="shared" si="7"/>
        <v>0</v>
      </c>
    </row>
    <row r="88" spans="1:16" ht="27.75" customHeight="1">
      <c r="A88" s="100" t="s">
        <v>120</v>
      </c>
      <c r="B88" s="101"/>
      <c r="C88" s="14" t="s">
        <v>22</v>
      </c>
      <c r="D88" s="16"/>
      <c r="E88" s="117"/>
      <c r="F88" s="10"/>
      <c r="G88" s="15">
        <f>H88</f>
        <v>182</v>
      </c>
      <c r="H88" s="15">
        <f>SUM(I88:P88)</f>
        <v>182</v>
      </c>
      <c r="I88" s="15">
        <v>0</v>
      </c>
      <c r="J88" s="15">
        <v>0</v>
      </c>
      <c r="K88" s="15">
        <v>182</v>
      </c>
      <c r="L88" s="15">
        <v>0</v>
      </c>
      <c r="M88" s="15">
        <v>0</v>
      </c>
      <c r="N88" s="15">
        <v>0</v>
      </c>
      <c r="O88" s="72">
        <v>0</v>
      </c>
      <c r="P88" s="72">
        <v>0</v>
      </c>
    </row>
    <row r="89" spans="1:16" ht="22.5" customHeight="1">
      <c r="A89" s="127" t="s">
        <v>10</v>
      </c>
      <c r="B89" s="128"/>
      <c r="C89" s="21"/>
      <c r="D89" s="22"/>
      <c r="E89" s="23"/>
      <c r="F89" s="24"/>
      <c r="G89" s="25">
        <f>SUM(G23+G30+G66+G72+G77+G81+G84+G69+G87)</f>
        <v>65546.75</v>
      </c>
      <c r="H89" s="25">
        <f>SUM(H23+H30+H66+H72+H77+H81+H84+H69+H87)</f>
        <v>65546.75</v>
      </c>
      <c r="I89" s="25">
        <f>SUM(I23+I30+I66+I72+I77+I81+I84)</f>
        <v>22712.9</v>
      </c>
      <c r="J89" s="25">
        <f>SUM(J23+J30+J66+J72+J77+J81+J84+J69)</f>
        <v>34202.55</v>
      </c>
      <c r="K89" s="25">
        <f>SUM(K23+K30+K66+K72+K77+K81+K84+K69+K87)</f>
        <v>5658.6</v>
      </c>
      <c r="L89" s="25">
        <f>SUM(L23+L30+L66+L72+L77+L81+L84+L69)</f>
        <v>800</v>
      </c>
      <c r="M89" s="25">
        <f>SUM(M23+M30+M66+M72+M77+M81+M84)</f>
        <v>1065.1</v>
      </c>
      <c r="N89" s="25">
        <f>SUM(N23+N30+N66+N72+N77+N81+N84)</f>
        <v>1107.6</v>
      </c>
      <c r="O89" s="76">
        <v>0</v>
      </c>
      <c r="P89" s="76">
        <v>0</v>
      </c>
    </row>
    <row r="90" spans="1:16" ht="31.5" customHeight="1">
      <c r="A90" s="122" t="s">
        <v>30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4"/>
    </row>
    <row r="91" spans="1:16" ht="39.75" customHeight="1">
      <c r="A91" s="98" t="s">
        <v>31</v>
      </c>
      <c r="B91" s="99"/>
      <c r="C91" s="26"/>
      <c r="D91" s="26"/>
      <c r="E91" s="115" t="s">
        <v>5</v>
      </c>
      <c r="F91" s="26"/>
      <c r="G91" s="13">
        <f>SUM(G92:G98)</f>
        <v>3850.1000000000004</v>
      </c>
      <c r="H91" s="13">
        <f>SUM(I91:K91)</f>
        <v>3850.1</v>
      </c>
      <c r="I91" s="13">
        <f>SUM(I92:I95)</f>
        <v>320</v>
      </c>
      <c r="J91" s="13">
        <f>SUM(J92:J95)</f>
        <v>833.9000000000001</v>
      </c>
      <c r="K91" s="13">
        <f>SUM(K92:K98)</f>
        <v>2696.2</v>
      </c>
      <c r="L91" s="13">
        <f>L93</f>
        <v>0</v>
      </c>
      <c r="M91" s="13">
        <v>0</v>
      </c>
      <c r="N91" s="13">
        <f>N93</f>
        <v>0</v>
      </c>
      <c r="O91" s="73">
        <v>0</v>
      </c>
      <c r="P91" s="73">
        <v>0</v>
      </c>
    </row>
    <row r="92" spans="1:16" ht="32.25" customHeight="1">
      <c r="A92" s="96" t="s">
        <v>32</v>
      </c>
      <c r="B92" s="97"/>
      <c r="C92" s="50" t="s">
        <v>20</v>
      </c>
      <c r="D92" s="26"/>
      <c r="E92" s="116"/>
      <c r="F92" s="61"/>
      <c r="G92" s="56">
        <v>320</v>
      </c>
      <c r="H92" s="56">
        <v>320</v>
      </c>
      <c r="I92" s="56">
        <v>320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72">
        <v>0</v>
      </c>
      <c r="P92" s="72">
        <v>0</v>
      </c>
    </row>
    <row r="93" spans="1:16" ht="43.5" customHeight="1">
      <c r="A93" s="96" t="s">
        <v>49</v>
      </c>
      <c r="B93" s="97"/>
      <c r="C93" s="50" t="s">
        <v>21</v>
      </c>
      <c r="D93" s="26"/>
      <c r="E93" s="116"/>
      <c r="F93" s="61"/>
      <c r="G93" s="56">
        <v>432.2</v>
      </c>
      <c r="H93" s="56">
        <v>432.2</v>
      </c>
      <c r="I93" s="56">
        <v>0</v>
      </c>
      <c r="J93" s="17">
        <v>432.2</v>
      </c>
      <c r="K93" s="17">
        <v>0</v>
      </c>
      <c r="L93" s="17">
        <v>0</v>
      </c>
      <c r="M93" s="17">
        <v>0</v>
      </c>
      <c r="N93" s="17">
        <v>0</v>
      </c>
      <c r="O93" s="72">
        <v>0</v>
      </c>
      <c r="P93" s="72">
        <v>0</v>
      </c>
    </row>
    <row r="94" spans="1:16" ht="43.5" customHeight="1">
      <c r="A94" s="96" t="s">
        <v>52</v>
      </c>
      <c r="B94" s="97"/>
      <c r="C94" s="50" t="s">
        <v>21</v>
      </c>
      <c r="D94" s="26"/>
      <c r="E94" s="116"/>
      <c r="F94" s="61"/>
      <c r="G94" s="56">
        <v>164</v>
      </c>
      <c r="H94" s="56">
        <v>164</v>
      </c>
      <c r="I94" s="56">
        <v>0</v>
      </c>
      <c r="J94" s="17">
        <v>164</v>
      </c>
      <c r="K94" s="17">
        <v>0</v>
      </c>
      <c r="L94" s="17">
        <v>0</v>
      </c>
      <c r="M94" s="17">
        <v>0</v>
      </c>
      <c r="N94" s="17">
        <v>0</v>
      </c>
      <c r="O94" s="72">
        <v>0</v>
      </c>
      <c r="P94" s="72">
        <v>0</v>
      </c>
    </row>
    <row r="95" spans="1:16" ht="51.75" customHeight="1">
      <c r="A95" s="100" t="s">
        <v>86</v>
      </c>
      <c r="B95" s="101"/>
      <c r="C95" s="59" t="s">
        <v>21</v>
      </c>
      <c r="D95" s="26"/>
      <c r="E95" s="116"/>
      <c r="F95" s="61"/>
      <c r="G95" s="56">
        <f aca="true" t="shared" si="8" ref="G95:G100">H95</f>
        <v>237.7</v>
      </c>
      <c r="H95" s="56">
        <f>SUM(I95:J95)</f>
        <v>237.7</v>
      </c>
      <c r="I95" s="56">
        <v>0</v>
      </c>
      <c r="J95" s="17">
        <f>192+45.7</f>
        <v>237.7</v>
      </c>
      <c r="K95" s="17">
        <v>0</v>
      </c>
      <c r="L95" s="17">
        <v>0</v>
      </c>
      <c r="M95" s="17">
        <v>0</v>
      </c>
      <c r="N95" s="17">
        <v>0</v>
      </c>
      <c r="O95" s="72">
        <v>0</v>
      </c>
      <c r="P95" s="72">
        <v>0</v>
      </c>
    </row>
    <row r="96" spans="1:16" ht="51.75" customHeight="1">
      <c r="A96" s="100" t="s">
        <v>91</v>
      </c>
      <c r="B96" s="101"/>
      <c r="C96" s="60" t="s">
        <v>22</v>
      </c>
      <c r="D96" s="26"/>
      <c r="E96" s="116"/>
      <c r="F96" s="61"/>
      <c r="G96" s="56">
        <f t="shared" si="8"/>
        <v>936.4</v>
      </c>
      <c r="H96" s="56">
        <f>SUM(I96:N96)</f>
        <v>936.4</v>
      </c>
      <c r="I96" s="56">
        <v>0</v>
      </c>
      <c r="J96" s="17">
        <v>0</v>
      </c>
      <c r="K96" s="17">
        <v>936.4</v>
      </c>
      <c r="L96" s="17">
        <v>0</v>
      </c>
      <c r="M96" s="17">
        <v>0</v>
      </c>
      <c r="N96" s="17">
        <v>0</v>
      </c>
      <c r="O96" s="72">
        <v>0</v>
      </c>
      <c r="P96" s="72">
        <v>0</v>
      </c>
    </row>
    <row r="97" spans="1:16" ht="51.75" customHeight="1">
      <c r="A97" s="100" t="s">
        <v>90</v>
      </c>
      <c r="B97" s="101"/>
      <c r="C97" s="60" t="s">
        <v>22</v>
      </c>
      <c r="D97" s="26"/>
      <c r="E97" s="116"/>
      <c r="F97" s="61"/>
      <c r="G97" s="56">
        <f t="shared" si="8"/>
        <v>1419.8</v>
      </c>
      <c r="H97" s="56">
        <f>SUM(I97:N97)</f>
        <v>1419.8</v>
      </c>
      <c r="I97" s="56">
        <v>0</v>
      </c>
      <c r="J97" s="17">
        <v>0</v>
      </c>
      <c r="K97" s="17">
        <v>1419.8</v>
      </c>
      <c r="L97" s="17">
        <v>0</v>
      </c>
      <c r="M97" s="17">
        <v>0</v>
      </c>
      <c r="N97" s="17">
        <v>0</v>
      </c>
      <c r="O97" s="72">
        <v>0</v>
      </c>
      <c r="P97" s="72">
        <v>0</v>
      </c>
    </row>
    <row r="98" spans="1:16" ht="51.75" customHeight="1">
      <c r="A98" s="100" t="s">
        <v>89</v>
      </c>
      <c r="B98" s="101"/>
      <c r="C98" s="60" t="s">
        <v>22</v>
      </c>
      <c r="D98" s="26"/>
      <c r="E98" s="117"/>
      <c r="F98" s="61"/>
      <c r="G98" s="56">
        <f t="shared" si="8"/>
        <v>340</v>
      </c>
      <c r="H98" s="56">
        <f>SUM(I98:N98)</f>
        <v>340</v>
      </c>
      <c r="I98" s="56">
        <v>0</v>
      </c>
      <c r="J98" s="17">
        <v>0</v>
      </c>
      <c r="K98" s="17">
        <v>340</v>
      </c>
      <c r="L98" s="17">
        <v>0</v>
      </c>
      <c r="M98" s="17">
        <v>0</v>
      </c>
      <c r="N98" s="17">
        <v>0</v>
      </c>
      <c r="O98" s="72">
        <v>0</v>
      </c>
      <c r="P98" s="72">
        <v>0</v>
      </c>
    </row>
    <row r="99" spans="1:16" ht="30.75" customHeight="1">
      <c r="A99" s="98" t="s">
        <v>46</v>
      </c>
      <c r="B99" s="99"/>
      <c r="C99" s="26"/>
      <c r="D99" s="26"/>
      <c r="E99" s="115" t="s">
        <v>5</v>
      </c>
      <c r="F99" s="51"/>
      <c r="G99" s="28">
        <f t="shared" si="8"/>
        <v>30968.7</v>
      </c>
      <c r="H99" s="28">
        <f>SUM(I99:N99)</f>
        <v>30968.7</v>
      </c>
      <c r="I99" s="28">
        <f>SUM(I100:I104)</f>
        <v>11105</v>
      </c>
      <c r="J99" s="28">
        <f>J100</f>
        <v>13513.7</v>
      </c>
      <c r="K99" s="28">
        <f>K100</f>
        <v>6350</v>
      </c>
      <c r="L99" s="28">
        <v>0</v>
      </c>
      <c r="M99" s="28">
        <v>0</v>
      </c>
      <c r="N99" s="28">
        <v>0</v>
      </c>
      <c r="O99" s="73">
        <v>0</v>
      </c>
      <c r="P99" s="73">
        <v>0</v>
      </c>
    </row>
    <row r="100" spans="1:16" ht="26.25" customHeight="1">
      <c r="A100" s="96" t="s">
        <v>93</v>
      </c>
      <c r="B100" s="97"/>
      <c r="C100" s="50" t="s">
        <v>94</v>
      </c>
      <c r="D100" s="26"/>
      <c r="E100" s="116"/>
      <c r="F100" s="51"/>
      <c r="G100" s="57">
        <f t="shared" si="8"/>
        <v>23278.2</v>
      </c>
      <c r="H100" s="57">
        <f>I100+J100</f>
        <v>23278.2</v>
      </c>
      <c r="I100" s="57">
        <v>9764.5</v>
      </c>
      <c r="J100" s="57">
        <v>13513.7</v>
      </c>
      <c r="K100" s="57">
        <v>6350</v>
      </c>
      <c r="L100" s="57">
        <v>0</v>
      </c>
      <c r="M100" s="57">
        <v>0</v>
      </c>
      <c r="N100" s="57">
        <v>0</v>
      </c>
      <c r="O100" s="72">
        <v>0</v>
      </c>
      <c r="P100" s="72">
        <v>0</v>
      </c>
    </row>
    <row r="101" spans="1:16" ht="38.25" customHeight="1">
      <c r="A101" s="96" t="s">
        <v>45</v>
      </c>
      <c r="B101" s="97"/>
      <c r="C101" s="50" t="s">
        <v>39</v>
      </c>
      <c r="D101" s="26"/>
      <c r="E101" s="116"/>
      <c r="F101" s="51"/>
      <c r="G101" s="27">
        <v>96</v>
      </c>
      <c r="H101" s="27">
        <v>96</v>
      </c>
      <c r="I101" s="27">
        <v>96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72">
        <v>0</v>
      </c>
      <c r="P101" s="72">
        <v>0</v>
      </c>
    </row>
    <row r="102" spans="1:16" ht="45" customHeight="1">
      <c r="A102" s="96" t="s">
        <v>38</v>
      </c>
      <c r="B102" s="97"/>
      <c r="C102" s="50" t="s">
        <v>20</v>
      </c>
      <c r="D102" s="26"/>
      <c r="E102" s="116"/>
      <c r="F102" s="51"/>
      <c r="G102" s="27">
        <v>366</v>
      </c>
      <c r="H102" s="27">
        <v>366</v>
      </c>
      <c r="I102" s="27">
        <v>366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72">
        <v>0</v>
      </c>
      <c r="P102" s="72">
        <v>0</v>
      </c>
    </row>
    <row r="103" spans="1:16" ht="39" customHeight="1">
      <c r="A103" s="96" t="s">
        <v>44</v>
      </c>
      <c r="B103" s="97"/>
      <c r="C103" s="50" t="s">
        <v>20</v>
      </c>
      <c r="D103" s="26"/>
      <c r="E103" s="116"/>
      <c r="F103" s="51"/>
      <c r="G103" s="57">
        <v>356.8</v>
      </c>
      <c r="H103" s="57">
        <v>356.8</v>
      </c>
      <c r="I103" s="57">
        <v>356.8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72">
        <v>0</v>
      </c>
      <c r="P103" s="72">
        <v>0</v>
      </c>
    </row>
    <row r="104" spans="1:16" ht="32.25" customHeight="1">
      <c r="A104" s="96" t="s">
        <v>40</v>
      </c>
      <c r="B104" s="97"/>
      <c r="C104" s="50" t="s">
        <v>20</v>
      </c>
      <c r="D104" s="26"/>
      <c r="E104" s="116"/>
      <c r="F104" s="51"/>
      <c r="G104" s="57">
        <v>521.7</v>
      </c>
      <c r="H104" s="57">
        <v>521.7</v>
      </c>
      <c r="I104" s="57">
        <v>521.7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72">
        <v>0</v>
      </c>
      <c r="P104" s="72">
        <v>0</v>
      </c>
    </row>
    <row r="105" spans="1:16" ht="19.5" customHeight="1">
      <c r="A105" s="127" t="s">
        <v>17</v>
      </c>
      <c r="B105" s="128"/>
      <c r="C105" s="29"/>
      <c r="D105" s="30"/>
      <c r="E105" s="31"/>
      <c r="F105" s="32"/>
      <c r="G105" s="33">
        <f aca="true" t="shared" si="9" ref="G105:L105">SUM(G91+G99)</f>
        <v>34818.8</v>
      </c>
      <c r="H105" s="33">
        <f t="shared" si="9"/>
        <v>34818.8</v>
      </c>
      <c r="I105" s="33">
        <f t="shared" si="9"/>
        <v>11425</v>
      </c>
      <c r="J105" s="33">
        <f t="shared" si="9"/>
        <v>14347.6</v>
      </c>
      <c r="K105" s="33">
        <f t="shared" si="9"/>
        <v>9046.2</v>
      </c>
      <c r="L105" s="33">
        <f t="shared" si="9"/>
        <v>0</v>
      </c>
      <c r="M105" s="33">
        <v>0</v>
      </c>
      <c r="N105" s="33">
        <f>SUM(N91+N99)</f>
        <v>0</v>
      </c>
      <c r="O105" s="76">
        <v>0</v>
      </c>
      <c r="P105" s="76">
        <v>0</v>
      </c>
    </row>
    <row r="106" spans="1:16" ht="19.5" customHeight="1">
      <c r="A106" s="122" t="s">
        <v>34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4"/>
    </row>
    <row r="107" spans="1:16" ht="39.75" customHeight="1">
      <c r="A107" s="98" t="s">
        <v>35</v>
      </c>
      <c r="B107" s="134"/>
      <c r="C107" s="34"/>
      <c r="D107" s="35"/>
      <c r="E107" s="145" t="s">
        <v>5</v>
      </c>
      <c r="F107" s="36"/>
      <c r="G107" s="28">
        <f>SUM(G108)</f>
        <v>250</v>
      </c>
      <c r="H107" s="28">
        <f>SUM(H108)</f>
        <v>250</v>
      </c>
      <c r="I107" s="28">
        <f>SUM(I108)</f>
        <v>250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73">
        <v>0</v>
      </c>
      <c r="P107" s="73">
        <v>0</v>
      </c>
    </row>
    <row r="108" spans="1:16" ht="27" customHeight="1">
      <c r="A108" s="96" t="s">
        <v>37</v>
      </c>
      <c r="B108" s="97"/>
      <c r="C108" s="52" t="s">
        <v>20</v>
      </c>
      <c r="D108" s="35"/>
      <c r="E108" s="146"/>
      <c r="F108" s="36"/>
      <c r="G108" s="57">
        <v>250</v>
      </c>
      <c r="H108" s="57">
        <v>250</v>
      </c>
      <c r="I108" s="57">
        <v>250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6">
        <v>0</v>
      </c>
      <c r="P108" s="56">
        <v>0</v>
      </c>
    </row>
    <row r="109" spans="1:16" ht="19.5" customHeight="1">
      <c r="A109" s="127" t="s">
        <v>36</v>
      </c>
      <c r="B109" s="128"/>
      <c r="C109" s="29"/>
      <c r="D109" s="30"/>
      <c r="E109" s="37"/>
      <c r="F109" s="32"/>
      <c r="G109" s="33">
        <f>G107</f>
        <v>250</v>
      </c>
      <c r="H109" s="33">
        <f aca="true" t="shared" si="10" ref="H109:N109">H107</f>
        <v>250</v>
      </c>
      <c r="I109" s="33">
        <f t="shared" si="10"/>
        <v>250</v>
      </c>
      <c r="J109" s="33">
        <f t="shared" si="10"/>
        <v>0</v>
      </c>
      <c r="K109" s="33">
        <f t="shared" si="10"/>
        <v>0</v>
      </c>
      <c r="L109" s="33">
        <f t="shared" si="10"/>
        <v>0</v>
      </c>
      <c r="M109" s="33">
        <f t="shared" si="10"/>
        <v>0</v>
      </c>
      <c r="N109" s="33">
        <f t="shared" si="10"/>
        <v>0</v>
      </c>
      <c r="O109" s="76">
        <v>0</v>
      </c>
      <c r="P109" s="76">
        <v>0</v>
      </c>
    </row>
    <row r="110" spans="1:16" ht="19.5" customHeight="1">
      <c r="A110" s="142" t="s">
        <v>72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4"/>
    </row>
    <row r="111" spans="1:16" ht="33.75" customHeight="1">
      <c r="A111" s="111" t="s">
        <v>70</v>
      </c>
      <c r="B111" s="112"/>
      <c r="C111" s="53"/>
      <c r="D111" s="54"/>
      <c r="E111" s="115" t="s">
        <v>5</v>
      </c>
      <c r="F111" s="8"/>
      <c r="G111" s="28">
        <f>SUM(G112:G121)</f>
        <v>90400</v>
      </c>
      <c r="H111" s="28">
        <f>SUM(H112:H121)</f>
        <v>90400</v>
      </c>
      <c r="I111" s="28">
        <f aca="true" t="shared" si="11" ref="I111:N111">SUM(I112:I114)</f>
        <v>0</v>
      </c>
      <c r="J111" s="28">
        <f t="shared" si="11"/>
        <v>16000</v>
      </c>
      <c r="K111" s="28">
        <f>SUM(K112:K120)</f>
        <v>31600</v>
      </c>
      <c r="L111" s="28">
        <f>SUM(L112:L121)</f>
        <v>42800</v>
      </c>
      <c r="M111" s="28">
        <f t="shared" si="11"/>
        <v>0</v>
      </c>
      <c r="N111" s="28">
        <f t="shared" si="11"/>
        <v>0</v>
      </c>
      <c r="O111" s="73">
        <v>0</v>
      </c>
      <c r="P111" s="73">
        <v>0</v>
      </c>
    </row>
    <row r="112" spans="1:16" ht="28.5" customHeight="1">
      <c r="A112" s="100" t="s">
        <v>74</v>
      </c>
      <c r="B112" s="101"/>
      <c r="C112" s="55" t="s">
        <v>21</v>
      </c>
      <c r="D112" s="54"/>
      <c r="E112" s="116"/>
      <c r="F112" s="8"/>
      <c r="G112" s="56">
        <f aca="true" t="shared" si="12" ref="G112:G121">H112</f>
        <v>5333.3</v>
      </c>
      <c r="H112" s="56">
        <f aca="true" t="shared" si="13" ref="H112:H121">SUM(I112:N112)</f>
        <v>5333.3</v>
      </c>
      <c r="I112" s="56">
        <v>0</v>
      </c>
      <c r="J112" s="56">
        <v>5333.3</v>
      </c>
      <c r="K112" s="56">
        <v>0</v>
      </c>
      <c r="L112" s="56">
        <v>0</v>
      </c>
      <c r="M112" s="56">
        <v>0</v>
      </c>
      <c r="N112" s="56">
        <v>0</v>
      </c>
      <c r="O112" s="72">
        <v>0</v>
      </c>
      <c r="P112" s="72">
        <v>0</v>
      </c>
    </row>
    <row r="113" spans="1:16" ht="26.25" customHeight="1">
      <c r="A113" s="100" t="s">
        <v>75</v>
      </c>
      <c r="B113" s="101"/>
      <c r="C113" s="55" t="s">
        <v>21</v>
      </c>
      <c r="D113" s="54"/>
      <c r="E113" s="116"/>
      <c r="F113" s="8"/>
      <c r="G113" s="56">
        <f t="shared" si="12"/>
        <v>6400</v>
      </c>
      <c r="H113" s="56">
        <f t="shared" si="13"/>
        <v>6400</v>
      </c>
      <c r="I113" s="56">
        <v>0</v>
      </c>
      <c r="J113" s="56">
        <v>6400</v>
      </c>
      <c r="K113" s="56">
        <v>0</v>
      </c>
      <c r="L113" s="56">
        <v>0</v>
      </c>
      <c r="M113" s="56">
        <v>0</v>
      </c>
      <c r="N113" s="56">
        <v>0</v>
      </c>
      <c r="O113" s="72">
        <v>0</v>
      </c>
      <c r="P113" s="72">
        <v>0</v>
      </c>
    </row>
    <row r="114" spans="1:16" ht="27.75" customHeight="1">
      <c r="A114" s="100" t="s">
        <v>76</v>
      </c>
      <c r="B114" s="101"/>
      <c r="C114" s="55" t="s">
        <v>21</v>
      </c>
      <c r="D114" s="54"/>
      <c r="E114" s="116"/>
      <c r="F114" s="8"/>
      <c r="G114" s="56">
        <f t="shared" si="12"/>
        <v>4266.7</v>
      </c>
      <c r="H114" s="56">
        <f t="shared" si="13"/>
        <v>4266.7</v>
      </c>
      <c r="I114" s="56">
        <v>0</v>
      </c>
      <c r="J114" s="56">
        <v>4266.7</v>
      </c>
      <c r="K114" s="56">
        <v>0</v>
      </c>
      <c r="L114" s="56">
        <v>0</v>
      </c>
      <c r="M114" s="56">
        <v>0</v>
      </c>
      <c r="N114" s="56">
        <v>0</v>
      </c>
      <c r="O114" s="72">
        <v>0</v>
      </c>
      <c r="P114" s="72">
        <v>0</v>
      </c>
    </row>
    <row r="115" spans="1:16" ht="27.75" customHeight="1">
      <c r="A115" s="129" t="s">
        <v>95</v>
      </c>
      <c r="B115" s="130"/>
      <c r="C115" s="55" t="s">
        <v>22</v>
      </c>
      <c r="D115" s="54"/>
      <c r="E115" s="116"/>
      <c r="F115" s="8"/>
      <c r="G115" s="56">
        <f t="shared" si="12"/>
        <v>9979</v>
      </c>
      <c r="H115" s="56">
        <f t="shared" si="13"/>
        <v>9979</v>
      </c>
      <c r="I115" s="56">
        <v>0</v>
      </c>
      <c r="J115" s="56">
        <v>0</v>
      </c>
      <c r="K115" s="56">
        <v>9979</v>
      </c>
      <c r="L115" s="56">
        <v>0</v>
      </c>
      <c r="M115" s="56">
        <v>0</v>
      </c>
      <c r="N115" s="56">
        <v>0</v>
      </c>
      <c r="O115" s="72">
        <v>0</v>
      </c>
      <c r="P115" s="72">
        <v>0</v>
      </c>
    </row>
    <row r="116" spans="1:16" ht="27.75" customHeight="1">
      <c r="A116" s="100" t="s">
        <v>103</v>
      </c>
      <c r="B116" s="101"/>
      <c r="C116" s="55" t="s">
        <v>22</v>
      </c>
      <c r="D116" s="54"/>
      <c r="E116" s="116"/>
      <c r="F116" s="8"/>
      <c r="G116" s="56">
        <f t="shared" si="12"/>
        <v>18421</v>
      </c>
      <c r="H116" s="56">
        <f t="shared" si="13"/>
        <v>18421</v>
      </c>
      <c r="I116" s="56">
        <v>0</v>
      </c>
      <c r="J116" s="56">
        <v>0</v>
      </c>
      <c r="K116" s="56">
        <v>18421</v>
      </c>
      <c r="L116" s="56">
        <v>0</v>
      </c>
      <c r="M116" s="56">
        <v>0</v>
      </c>
      <c r="N116" s="56">
        <v>0</v>
      </c>
      <c r="O116" s="72">
        <v>0</v>
      </c>
      <c r="P116" s="72">
        <v>0</v>
      </c>
    </row>
    <row r="117" spans="1:16" ht="27.75" customHeight="1">
      <c r="A117" s="100" t="s">
        <v>102</v>
      </c>
      <c r="B117" s="101"/>
      <c r="C117" s="55" t="s">
        <v>22</v>
      </c>
      <c r="D117" s="54"/>
      <c r="E117" s="116"/>
      <c r="F117" s="8"/>
      <c r="G117" s="56">
        <f t="shared" si="12"/>
        <v>3200</v>
      </c>
      <c r="H117" s="56">
        <f t="shared" si="13"/>
        <v>3200</v>
      </c>
      <c r="I117" s="56">
        <v>0</v>
      </c>
      <c r="J117" s="56">
        <v>0</v>
      </c>
      <c r="K117" s="56">
        <v>3200</v>
      </c>
      <c r="L117" s="56">
        <v>0</v>
      </c>
      <c r="M117" s="56">
        <v>0</v>
      </c>
      <c r="N117" s="56">
        <v>0</v>
      </c>
      <c r="O117" s="72">
        <v>0</v>
      </c>
      <c r="P117" s="72">
        <v>0</v>
      </c>
    </row>
    <row r="118" spans="1:16" ht="27.75" customHeight="1">
      <c r="A118" s="131" t="s">
        <v>126</v>
      </c>
      <c r="B118" s="131"/>
      <c r="C118" s="8" t="s">
        <v>23</v>
      </c>
      <c r="D118" s="54"/>
      <c r="E118" s="116"/>
      <c r="F118" s="8"/>
      <c r="G118" s="56">
        <f t="shared" si="12"/>
        <v>10350</v>
      </c>
      <c r="H118" s="56">
        <f t="shared" si="13"/>
        <v>10350</v>
      </c>
      <c r="I118" s="56">
        <v>0</v>
      </c>
      <c r="J118" s="56">
        <v>0</v>
      </c>
      <c r="K118" s="56">
        <v>0</v>
      </c>
      <c r="L118" s="56">
        <v>10350</v>
      </c>
      <c r="M118" s="56">
        <v>0</v>
      </c>
      <c r="N118" s="56">
        <v>0</v>
      </c>
      <c r="O118" s="56">
        <v>0</v>
      </c>
      <c r="P118" s="56">
        <v>0</v>
      </c>
    </row>
    <row r="119" spans="1:16" ht="27.75" customHeight="1">
      <c r="A119" s="100" t="s">
        <v>127</v>
      </c>
      <c r="B119" s="101"/>
      <c r="C119" s="8" t="s">
        <v>23</v>
      </c>
      <c r="D119" s="54"/>
      <c r="E119" s="116"/>
      <c r="F119" s="8"/>
      <c r="G119" s="56">
        <f t="shared" si="12"/>
        <v>10800</v>
      </c>
      <c r="H119" s="56">
        <f t="shared" si="13"/>
        <v>10800</v>
      </c>
      <c r="I119" s="56">
        <v>0</v>
      </c>
      <c r="J119" s="56">
        <v>0</v>
      </c>
      <c r="K119" s="56">
        <v>0</v>
      </c>
      <c r="L119" s="56">
        <v>10800</v>
      </c>
      <c r="M119" s="56">
        <v>0</v>
      </c>
      <c r="N119" s="56">
        <v>0</v>
      </c>
      <c r="O119" s="56">
        <v>0</v>
      </c>
      <c r="P119" s="56">
        <v>0</v>
      </c>
    </row>
    <row r="120" spans="1:16" ht="27.75" customHeight="1">
      <c r="A120" s="131" t="s">
        <v>128</v>
      </c>
      <c r="B120" s="131"/>
      <c r="C120" s="8" t="s">
        <v>23</v>
      </c>
      <c r="D120" s="54"/>
      <c r="E120" s="116"/>
      <c r="F120" s="8"/>
      <c r="G120" s="56">
        <f t="shared" si="12"/>
        <v>6700</v>
      </c>
      <c r="H120" s="56">
        <f t="shared" si="13"/>
        <v>6700</v>
      </c>
      <c r="I120" s="56">
        <v>0</v>
      </c>
      <c r="J120" s="56">
        <v>0</v>
      </c>
      <c r="K120" s="56">
        <v>0</v>
      </c>
      <c r="L120" s="56">
        <v>6700</v>
      </c>
      <c r="M120" s="56">
        <v>0</v>
      </c>
      <c r="N120" s="56">
        <v>0</v>
      </c>
      <c r="O120" s="56">
        <v>0</v>
      </c>
      <c r="P120" s="56">
        <v>0</v>
      </c>
    </row>
    <row r="121" spans="1:16" ht="39" customHeight="1">
      <c r="A121" s="135" t="s">
        <v>129</v>
      </c>
      <c r="B121" s="135"/>
      <c r="C121" s="92" t="s">
        <v>23</v>
      </c>
      <c r="D121" s="84"/>
      <c r="E121" s="117"/>
      <c r="F121" s="84"/>
      <c r="G121" s="56">
        <f t="shared" si="12"/>
        <v>14950</v>
      </c>
      <c r="H121" s="56">
        <f t="shared" si="13"/>
        <v>14950</v>
      </c>
      <c r="I121" s="56">
        <v>0</v>
      </c>
      <c r="J121" s="56">
        <v>0</v>
      </c>
      <c r="K121" s="56">
        <v>0</v>
      </c>
      <c r="L121" s="56">
        <v>14950</v>
      </c>
      <c r="M121" s="56">
        <v>0</v>
      </c>
      <c r="N121" s="56">
        <v>0</v>
      </c>
      <c r="O121" s="56">
        <v>0</v>
      </c>
      <c r="P121" s="56">
        <v>0</v>
      </c>
    </row>
    <row r="122" spans="1:16" ht="21" customHeight="1">
      <c r="A122" s="132" t="s">
        <v>71</v>
      </c>
      <c r="B122" s="133"/>
      <c r="C122" s="87"/>
      <c r="D122" s="88"/>
      <c r="E122" s="37"/>
      <c r="F122" s="89"/>
      <c r="G122" s="90">
        <f>G111</f>
        <v>90400</v>
      </c>
      <c r="H122" s="90">
        <f aca="true" t="shared" si="14" ref="H122:N122">H111</f>
        <v>90400</v>
      </c>
      <c r="I122" s="90">
        <f>I111</f>
        <v>0</v>
      </c>
      <c r="J122" s="90">
        <f t="shared" si="14"/>
        <v>16000</v>
      </c>
      <c r="K122" s="90">
        <f>K111</f>
        <v>31600</v>
      </c>
      <c r="L122" s="90">
        <f t="shared" si="14"/>
        <v>42800</v>
      </c>
      <c r="M122" s="90">
        <f t="shared" si="14"/>
        <v>0</v>
      </c>
      <c r="N122" s="90">
        <f t="shared" si="14"/>
        <v>0</v>
      </c>
      <c r="O122" s="91">
        <v>0</v>
      </c>
      <c r="P122" s="91">
        <v>0</v>
      </c>
    </row>
    <row r="123" spans="1:16" ht="19.5" customHeight="1">
      <c r="A123" s="125" t="s">
        <v>13</v>
      </c>
      <c r="B123" s="126"/>
      <c r="C123" s="62"/>
      <c r="D123" s="62"/>
      <c r="E123" s="63"/>
      <c r="F123" s="63"/>
      <c r="G123" s="64">
        <f>SUM(G89+G105+G109+G122)</f>
        <v>191015.55</v>
      </c>
      <c r="H123" s="64">
        <f>SUM(H89+H105+H109+H122)</f>
        <v>191015.55</v>
      </c>
      <c r="I123" s="64">
        <f>SUM(I89+I105+I109)</f>
        <v>34387.9</v>
      </c>
      <c r="J123" s="64">
        <f>SUM(J89+J105+J109+J122)</f>
        <v>64550.15</v>
      </c>
      <c r="K123" s="64">
        <f>K89+K105+K122</f>
        <v>46304.8</v>
      </c>
      <c r="L123" s="64">
        <f>L122+L89</f>
        <v>43600</v>
      </c>
      <c r="M123" s="64">
        <v>0</v>
      </c>
      <c r="N123" s="64">
        <v>0</v>
      </c>
      <c r="O123" s="77">
        <v>0</v>
      </c>
      <c r="P123" s="77">
        <v>0</v>
      </c>
    </row>
    <row r="124" spans="1:16" ht="19.5" customHeight="1">
      <c r="A124" s="67"/>
      <c r="B124" s="67"/>
      <c r="C124" s="68"/>
      <c r="D124" s="68"/>
      <c r="E124" s="69"/>
      <c r="F124" s="69"/>
      <c r="G124" s="70"/>
      <c r="H124" s="70"/>
      <c r="I124" s="70"/>
      <c r="J124" s="70"/>
      <c r="K124" s="70"/>
      <c r="L124" s="70"/>
      <c r="M124" s="70"/>
      <c r="N124" s="70"/>
      <c r="O124" s="71"/>
      <c r="P124" s="71"/>
    </row>
    <row r="125" spans="1:14" ht="18.75" customHeight="1">
      <c r="A125" s="138" t="s">
        <v>101</v>
      </c>
      <c r="B125" s="1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2"/>
    </row>
    <row r="126" spans="1:14" ht="15.75" customHeight="1">
      <c r="A126" s="121" t="s">
        <v>100</v>
      </c>
      <c r="B126" s="121"/>
      <c r="C126" s="121"/>
      <c r="D126" s="39"/>
      <c r="E126" s="40"/>
      <c r="F126" s="40"/>
      <c r="G126" s="40"/>
      <c r="H126" s="40"/>
      <c r="I126" s="40"/>
      <c r="J126" s="40"/>
      <c r="K126" s="41"/>
      <c r="L126" s="41"/>
      <c r="M126" s="41"/>
      <c r="N126" s="2"/>
    </row>
    <row r="127" spans="1:14" ht="15" customHeight="1">
      <c r="A127" s="121"/>
      <c r="B127" s="121"/>
      <c r="C127" s="121"/>
      <c r="D127" s="42"/>
      <c r="E127" s="42"/>
      <c r="F127" s="42"/>
      <c r="G127" s="42"/>
      <c r="H127" s="43"/>
      <c r="I127" s="43"/>
      <c r="J127" s="43"/>
      <c r="K127" s="42"/>
      <c r="L127" s="42"/>
      <c r="M127" s="42"/>
      <c r="N127" s="2"/>
    </row>
    <row r="128" spans="1:16" ht="14.25" customHeight="1">
      <c r="A128" s="121"/>
      <c r="B128" s="121"/>
      <c r="C128" s="121"/>
      <c r="D128" s="42"/>
      <c r="E128" s="42"/>
      <c r="F128" s="42"/>
      <c r="G128" s="42"/>
      <c r="H128" s="43"/>
      <c r="I128" s="43"/>
      <c r="J128" s="44"/>
      <c r="K128" s="141" t="s">
        <v>55</v>
      </c>
      <c r="L128" s="141"/>
      <c r="M128" s="141"/>
      <c r="N128" s="141"/>
      <c r="O128" s="141"/>
      <c r="P128" s="141"/>
    </row>
    <row r="129" spans="1:14" ht="19.5" customHeight="1">
      <c r="A129" s="42"/>
      <c r="B129" s="42"/>
      <c r="C129" s="42"/>
      <c r="D129" s="42"/>
      <c r="E129" s="42"/>
      <c r="F129" s="42"/>
      <c r="G129" s="42"/>
      <c r="H129" s="43"/>
      <c r="I129" s="43"/>
      <c r="J129" s="43"/>
      <c r="K129" s="42"/>
      <c r="L129" s="45"/>
      <c r="M129" s="45"/>
      <c r="N129" s="18"/>
    </row>
    <row r="130" spans="1:14" ht="36.75" customHeight="1">
      <c r="A130" s="46"/>
      <c r="B130" s="46"/>
      <c r="C130" s="46"/>
      <c r="D130" s="46"/>
      <c r="E130" s="46"/>
      <c r="F130" s="46"/>
      <c r="G130" s="46"/>
      <c r="H130" s="47"/>
      <c r="I130" s="47"/>
      <c r="J130" s="47"/>
      <c r="K130" s="46"/>
      <c r="L130" s="46"/>
      <c r="M130" s="46"/>
      <c r="N130" s="2"/>
    </row>
    <row r="131" spans="1:14" ht="4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5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ht="21" customHeight="1">
      <c r="N134" s="1"/>
    </row>
    <row r="135" ht="7.5" customHeight="1">
      <c r="N135" s="1"/>
    </row>
    <row r="136" ht="12.75">
      <c r="N136" s="1"/>
    </row>
    <row r="137" ht="12.75">
      <c r="N137" s="1"/>
    </row>
    <row r="138" ht="12.75">
      <c r="N138" s="1"/>
    </row>
    <row r="139" spans="14:15" ht="12.75">
      <c r="N139" s="1"/>
      <c r="O139" s="48"/>
    </row>
    <row r="140" ht="12.75">
      <c r="N140" s="1"/>
    </row>
    <row r="141" ht="12.75">
      <c r="N141" s="1"/>
    </row>
    <row r="142" ht="12.75">
      <c r="N142" s="1"/>
    </row>
    <row r="143" ht="12.75">
      <c r="N143" s="1"/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  <row r="150" ht="12.75">
      <c r="N150" s="1"/>
    </row>
    <row r="151" ht="12.75">
      <c r="N151" s="1"/>
    </row>
    <row r="152" ht="12.75">
      <c r="N152" s="1"/>
    </row>
    <row r="153" ht="12.75">
      <c r="N153" s="1"/>
    </row>
  </sheetData>
  <sheetProtection/>
  <mergeCells count="137">
    <mergeCell ref="E87:E88"/>
    <mergeCell ref="A65:B65"/>
    <mergeCell ref="A64:B64"/>
    <mergeCell ref="A63:B63"/>
    <mergeCell ref="A54:B54"/>
    <mergeCell ref="K128:P128"/>
    <mergeCell ref="A103:B103"/>
    <mergeCell ref="A100:B100"/>
    <mergeCell ref="A110:P110"/>
    <mergeCell ref="A96:B96"/>
    <mergeCell ref="E107:E108"/>
    <mergeCell ref="A101:B101"/>
    <mergeCell ref="A125:B125"/>
    <mergeCell ref="I19:P19"/>
    <mergeCell ref="H18:P18"/>
    <mergeCell ref="A22:P22"/>
    <mergeCell ref="A49:B49"/>
    <mergeCell ref="A48:B48"/>
    <mergeCell ref="A55:B55"/>
    <mergeCell ref="A102:B102"/>
    <mergeCell ref="A61:B61"/>
    <mergeCell ref="E69:E71"/>
    <mergeCell ref="A84:B84"/>
    <mergeCell ref="E81:E83"/>
    <mergeCell ref="E91:E98"/>
    <mergeCell ref="A79:B79"/>
    <mergeCell ref="A62:B62"/>
    <mergeCell ref="O1:P2"/>
    <mergeCell ref="K5:P8"/>
    <mergeCell ref="E30:E65"/>
    <mergeCell ref="A87:B87"/>
    <mergeCell ref="A88:B88"/>
    <mergeCell ref="A122:B122"/>
    <mergeCell ref="A114:B114"/>
    <mergeCell ref="A113:B113"/>
    <mergeCell ref="A111:B111"/>
    <mergeCell ref="A107:B107"/>
    <mergeCell ref="A109:B109"/>
    <mergeCell ref="A121:B121"/>
    <mergeCell ref="A120:B120"/>
    <mergeCell ref="A119:B119"/>
    <mergeCell ref="E66:E68"/>
    <mergeCell ref="A70:B70"/>
    <mergeCell ref="A66:B66"/>
    <mergeCell ref="A67:B67"/>
    <mergeCell ref="A68:B68"/>
    <mergeCell ref="E111:E121"/>
    <mergeCell ref="A117:B117"/>
    <mergeCell ref="A108:B108"/>
    <mergeCell ref="A95:B95"/>
    <mergeCell ref="A82:B82"/>
    <mergeCell ref="A126:C128"/>
    <mergeCell ref="A106:P106"/>
    <mergeCell ref="A123:B123"/>
    <mergeCell ref="A104:B104"/>
    <mergeCell ref="E99:E104"/>
    <mergeCell ref="A89:B89"/>
    <mergeCell ref="A116:B116"/>
    <mergeCell ref="A115:B115"/>
    <mergeCell ref="A118:B118"/>
    <mergeCell ref="A105:B105"/>
    <mergeCell ref="E77:E80"/>
    <mergeCell ref="A69:B69"/>
    <mergeCell ref="E72:E76"/>
    <mergeCell ref="A76:B76"/>
    <mergeCell ref="A75:B75"/>
    <mergeCell ref="A97:B97"/>
    <mergeCell ref="A73:B73"/>
    <mergeCell ref="A77:B77"/>
    <mergeCell ref="A81:B81"/>
    <mergeCell ref="E84:E86"/>
    <mergeCell ref="A56:B56"/>
    <mergeCell ref="A112:B112"/>
    <mergeCell ref="A60:B60"/>
    <mergeCell ref="A44:B44"/>
    <mergeCell ref="A45:B45"/>
    <mergeCell ref="A80:B80"/>
    <mergeCell ref="A59:B59"/>
    <mergeCell ref="A99:B99"/>
    <mergeCell ref="A90:P90"/>
    <mergeCell ref="A86:B86"/>
    <mergeCell ref="H1:N1"/>
    <mergeCell ref="H2:N2"/>
    <mergeCell ref="H3:N3"/>
    <mergeCell ref="H4:N4"/>
    <mergeCell ref="E18:E20"/>
    <mergeCell ref="A74:B74"/>
    <mergeCell ref="A18:B20"/>
    <mergeCell ref="F18:G19"/>
    <mergeCell ref="H19:H20"/>
    <mergeCell ref="A72:B72"/>
    <mergeCell ref="E23:E29"/>
    <mergeCell ref="A71:B71"/>
    <mergeCell ref="C18:C20"/>
    <mergeCell ref="A26:B26"/>
    <mergeCell ref="A29:B29"/>
    <mergeCell ref="A28:B28"/>
    <mergeCell ref="A47:B47"/>
    <mergeCell ref="A50:B50"/>
    <mergeCell ref="A58:B58"/>
    <mergeCell ref="A57:B57"/>
    <mergeCell ref="A30:B30"/>
    <mergeCell ref="A25:B25"/>
    <mergeCell ref="A24:B24"/>
    <mergeCell ref="A23:B23"/>
    <mergeCell ref="D18:D20"/>
    <mergeCell ref="A27:B27"/>
    <mergeCell ref="A98:B98"/>
    <mergeCell ref="A35:B35"/>
    <mergeCell ref="A53:B53"/>
    <mergeCell ref="A52:B52"/>
    <mergeCell ref="A51:B51"/>
    <mergeCell ref="A37:B37"/>
    <mergeCell ref="A40:B40"/>
    <mergeCell ref="A36:B36"/>
    <mergeCell ref="A46:B46"/>
    <mergeCell ref="A41:B41"/>
    <mergeCell ref="A93:B93"/>
    <mergeCell ref="A83:B83"/>
    <mergeCell ref="A94:B94"/>
    <mergeCell ref="A78:B78"/>
    <mergeCell ref="A31:B31"/>
    <mergeCell ref="A32:B32"/>
    <mergeCell ref="A33:B33"/>
    <mergeCell ref="A42:B42"/>
    <mergeCell ref="A38:B38"/>
    <mergeCell ref="A43:B43"/>
    <mergeCell ref="M10:P11"/>
    <mergeCell ref="A92:B92"/>
    <mergeCell ref="A91:B91"/>
    <mergeCell ref="A85:B85"/>
    <mergeCell ref="B14:N14"/>
    <mergeCell ref="B15:N15"/>
    <mergeCell ref="A39:B39"/>
    <mergeCell ref="A34:B34"/>
    <mergeCell ref="B13:N13"/>
    <mergeCell ref="A21:B21"/>
  </mergeCells>
  <printOptions horizontalCentered="1"/>
  <pageMargins left="0.236220472440945" right="0" top="0.748031496062992" bottom="0.31496062992126" header="0.866141732283465" footer="0.196850393700787"/>
  <pageSetup fitToHeight="6" horizontalDpi="600" verticalDpi="600" orientation="landscape" paperSize="9" scale="85" r:id="rId1"/>
  <rowBreaks count="2" manualBreakCount="2">
    <brk id="89" max="1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2020-03-03T12:47:43Z</cp:lastPrinted>
  <dcterms:created xsi:type="dcterms:W3CDTF">1996-10-08T23:32:33Z</dcterms:created>
  <dcterms:modified xsi:type="dcterms:W3CDTF">2020-03-27T10:48:24Z</dcterms:modified>
  <cp:category/>
  <cp:version/>
  <cp:contentType/>
  <cp:contentStatus/>
</cp:coreProperties>
</file>